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drawings/drawing13.xml" ContentType="application/vnd.openxmlformats-officedocument.drawing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34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ml.chartshapes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45" windowWidth="12600" windowHeight="9240" tabRatio="847"/>
  </bookViews>
  <sheets>
    <sheet name="Genel" sheetId="66" r:id="rId1"/>
    <sheet name="Konular" sheetId="69" r:id="rId2"/>
    <sheet name="A" sheetId="42" r:id="rId3"/>
    <sheet name="B" sheetId="60" r:id="rId4"/>
    <sheet name="C" sheetId="61" r:id="rId5"/>
    <sheet name="D" sheetId="62" r:id="rId6"/>
    <sheet name="E" sheetId="63" r:id="rId7"/>
    <sheet name="F" sheetId="64" r:id="rId8"/>
    <sheet name="G" sheetId="71" r:id="rId9"/>
    <sheet name="H" sheetId="72" r:id="rId10"/>
    <sheet name="I" sheetId="73" r:id="rId11"/>
    <sheet name="J" sheetId="74" r:id="rId12"/>
    <sheet name="K" sheetId="75" r:id="rId13"/>
    <sheet name="L" sheetId="76" r:id="rId14"/>
    <sheet name="RAPOR" sheetId="65" r:id="rId15"/>
    <sheet name="---OOO---" sheetId="48" r:id="rId16"/>
  </sheets>
  <definedNames>
    <definedName name="_xlnm.Print_Area" localSheetId="2">A!$A$1:$AH$80</definedName>
    <definedName name="_xlnm.Print_Area" localSheetId="3">B!$A$1:$AH$80</definedName>
    <definedName name="_xlnm.Print_Area" localSheetId="4">'C'!$A$1:$AH$80</definedName>
    <definedName name="_xlnm.Print_Area" localSheetId="5">D!$A$1:$AH$80</definedName>
    <definedName name="_xlnm.Print_Area" localSheetId="6">E!$A$1:$AH$80</definedName>
    <definedName name="_xlnm.Print_Area" localSheetId="7">F!$A$1:$AH$80</definedName>
    <definedName name="_xlnm.Print_Area" localSheetId="8">G!$A$1:$AH$80</definedName>
    <definedName name="_xlnm.Print_Area" localSheetId="9">H!$A$1:$AH$80</definedName>
    <definedName name="_xlnm.Print_Area" localSheetId="10">I!$A$1:$AH$80</definedName>
    <definedName name="_xlnm.Print_Area" localSheetId="11">J!$A$1:$AH$80</definedName>
    <definedName name="_xlnm.Print_Area" localSheetId="12">K!$A$1:$AH$80</definedName>
    <definedName name="_xlnm.Print_Area" localSheetId="13">L!$A$1:$AH$80</definedName>
  </definedNames>
  <calcPr calcId="124519"/>
</workbook>
</file>

<file path=xl/calcChain.xml><?xml version="1.0" encoding="utf-8"?>
<calcChain xmlns="http://schemas.openxmlformats.org/spreadsheetml/2006/main">
  <c r="AE46" i="61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62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63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64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1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2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3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4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5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7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AE46" i="60"/>
  <c r="AD46"/>
  <c r="AC46"/>
  <c r="AB46"/>
  <c r="AA46"/>
  <c r="Z46"/>
  <c r="Y46"/>
  <c r="X46"/>
  <c r="H46" i="42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G46"/>
  <c r="AF47" i="62" l="1"/>
  <c r="AF47" i="63"/>
  <c r="AF47" i="64"/>
  <c r="AF47" i="71"/>
  <c r="AF47" i="72"/>
  <c r="AF47" i="73"/>
  <c r="AF47" i="74"/>
  <c r="AF47" i="75"/>
  <c r="AF47" i="76"/>
  <c r="Q15" i="65"/>
  <c r="O15"/>
  <c r="M15"/>
  <c r="K15"/>
  <c r="I15"/>
  <c r="H15"/>
  <c r="G15"/>
  <c r="E15"/>
  <c r="D15"/>
  <c r="D14"/>
  <c r="F15"/>
  <c r="T79" i="76"/>
  <c r="AB78"/>
  <c r="T78"/>
  <c r="AB77"/>
  <c r="T77"/>
  <c r="G68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G23"/>
  <c r="AF23"/>
  <c r="AG22"/>
  <c r="AF22"/>
  <c r="AG21"/>
  <c r="AF21"/>
  <c r="AG20"/>
  <c r="AF20"/>
  <c r="AG19"/>
  <c r="AF19"/>
  <c r="AG18"/>
  <c r="AF18"/>
  <c r="AG17"/>
  <c r="AF17"/>
  <c r="AG16"/>
  <c r="AF16"/>
  <c r="AG15"/>
  <c r="AF15"/>
  <c r="AG14"/>
  <c r="AF14"/>
  <c r="AG13"/>
  <c r="AF13"/>
  <c r="AG12"/>
  <c r="AF12"/>
  <c r="AG11"/>
  <c r="AF11"/>
  <c r="AG10"/>
  <c r="AF10"/>
  <c r="AG9"/>
  <c r="G70" s="1"/>
  <c r="AF9"/>
  <c r="S69" s="1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5" s="1"/>
  <c r="W53" s="1"/>
  <c r="V7"/>
  <c r="V45" s="1"/>
  <c r="V53" s="1"/>
  <c r="U7"/>
  <c r="U45" s="1"/>
  <c r="U53" s="1"/>
  <c r="T7"/>
  <c r="T45" s="1"/>
  <c r="T53" s="1"/>
  <c r="S7"/>
  <c r="S45" s="1"/>
  <c r="S53" s="1"/>
  <c r="R7"/>
  <c r="R45" s="1"/>
  <c r="Q7"/>
  <c r="Q45" s="1"/>
  <c r="Q53" s="1"/>
  <c r="P7"/>
  <c r="P45" s="1"/>
  <c r="P53" s="1"/>
  <c r="O7"/>
  <c r="O45" s="1"/>
  <c r="O53" s="1"/>
  <c r="N7"/>
  <c r="N45" s="1"/>
  <c r="N53" s="1"/>
  <c r="M7"/>
  <c r="M45" s="1"/>
  <c r="M53" s="1"/>
  <c r="L7"/>
  <c r="L45" s="1"/>
  <c r="L53" s="1"/>
  <c r="K7"/>
  <c r="K45" s="1"/>
  <c r="K53" s="1"/>
  <c r="J7"/>
  <c r="J45" s="1"/>
  <c r="J53" s="1"/>
  <c r="I7"/>
  <c r="I45" s="1"/>
  <c r="I53" s="1"/>
  <c r="H7"/>
  <c r="H45" s="1"/>
  <c r="H53" s="1"/>
  <c r="G7"/>
  <c r="G45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3"/>
  <c r="AB3"/>
  <c r="AB5" s="1"/>
  <c r="V3"/>
  <c r="S3"/>
  <c r="M3"/>
  <c r="M4" s="1"/>
  <c r="H3"/>
  <c r="D3"/>
  <c r="A1"/>
  <c r="T79" i="75"/>
  <c r="AB78"/>
  <c r="T78"/>
  <c r="AB77"/>
  <c r="T77"/>
  <c r="G68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G23"/>
  <c r="AF23"/>
  <c r="AG22"/>
  <c r="AF22"/>
  <c r="AG21"/>
  <c r="AF21"/>
  <c r="AG20"/>
  <c r="AF20"/>
  <c r="AG19"/>
  <c r="AF19"/>
  <c r="AG18"/>
  <c r="AF18"/>
  <c r="AG17"/>
  <c r="AF17"/>
  <c r="AG16"/>
  <c r="AF16"/>
  <c r="AG15"/>
  <c r="AF15"/>
  <c r="AG14"/>
  <c r="AF14"/>
  <c r="AG13"/>
  <c r="AF13"/>
  <c r="AG12"/>
  <c r="AF12"/>
  <c r="AG11"/>
  <c r="AF11"/>
  <c r="AG10"/>
  <c r="AF10"/>
  <c r="AG9"/>
  <c r="AG47" s="1"/>
  <c r="AF9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5" s="1"/>
  <c r="W53" s="1"/>
  <c r="V7"/>
  <c r="V45" s="1"/>
  <c r="V53" s="1"/>
  <c r="U7"/>
  <c r="U45" s="1"/>
  <c r="U53" s="1"/>
  <c r="T7"/>
  <c r="T45" s="1"/>
  <c r="T53" s="1"/>
  <c r="S7"/>
  <c r="S45" s="1"/>
  <c r="S53" s="1"/>
  <c r="R7"/>
  <c r="R45" s="1"/>
  <c r="Q7"/>
  <c r="Q45" s="1"/>
  <c r="Q53" s="1"/>
  <c r="P7"/>
  <c r="P45" s="1"/>
  <c r="P53" s="1"/>
  <c r="O7"/>
  <c r="O45" s="1"/>
  <c r="O53" s="1"/>
  <c r="N7"/>
  <c r="N45" s="1"/>
  <c r="N53" s="1"/>
  <c r="M7"/>
  <c r="M45" s="1"/>
  <c r="M53" s="1"/>
  <c r="L7"/>
  <c r="L45" s="1"/>
  <c r="L53" s="1"/>
  <c r="K7"/>
  <c r="K45" s="1"/>
  <c r="K53" s="1"/>
  <c r="J7"/>
  <c r="J45" s="1"/>
  <c r="J53" s="1"/>
  <c r="I7"/>
  <c r="I45" s="1"/>
  <c r="I53" s="1"/>
  <c r="H7"/>
  <c r="H45" s="1"/>
  <c r="H53" s="1"/>
  <c r="G7"/>
  <c r="G45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3"/>
  <c r="AB3"/>
  <c r="V3"/>
  <c r="S3"/>
  <c r="M3"/>
  <c r="M4" s="1"/>
  <c r="H3"/>
  <c r="D3"/>
  <c r="A1"/>
  <c r="T79" i="74"/>
  <c r="AB78"/>
  <c r="T78"/>
  <c r="AB77"/>
  <c r="T77"/>
  <c r="G68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G23"/>
  <c r="AF23"/>
  <c r="AG22"/>
  <c r="AF22"/>
  <c r="AG21"/>
  <c r="AF21"/>
  <c r="AG20"/>
  <c r="AF20"/>
  <c r="AG19"/>
  <c r="AF19"/>
  <c r="AG18"/>
  <c r="AF18"/>
  <c r="AG17"/>
  <c r="AF17"/>
  <c r="AG16"/>
  <c r="AF16"/>
  <c r="AG15"/>
  <c r="AF15"/>
  <c r="AG14"/>
  <c r="AF14"/>
  <c r="AG13"/>
  <c r="AF13"/>
  <c r="AG12"/>
  <c r="AF12"/>
  <c r="AG11"/>
  <c r="AF11"/>
  <c r="AG10"/>
  <c r="AF10"/>
  <c r="AG9"/>
  <c r="G70" s="1"/>
  <c r="AF9"/>
  <c r="S69" s="1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5" s="1"/>
  <c r="W53" s="1"/>
  <c r="V7"/>
  <c r="V45" s="1"/>
  <c r="V53" s="1"/>
  <c r="U7"/>
  <c r="U45" s="1"/>
  <c r="U53" s="1"/>
  <c r="T7"/>
  <c r="T45" s="1"/>
  <c r="T53" s="1"/>
  <c r="S7"/>
  <c r="S45" s="1"/>
  <c r="S53" s="1"/>
  <c r="R7"/>
  <c r="R45" s="1"/>
  <c r="Q7"/>
  <c r="Q45" s="1"/>
  <c r="Q53" s="1"/>
  <c r="P7"/>
  <c r="P45" s="1"/>
  <c r="P53" s="1"/>
  <c r="O7"/>
  <c r="O45" s="1"/>
  <c r="O53" s="1"/>
  <c r="N7"/>
  <c r="N45" s="1"/>
  <c r="N53" s="1"/>
  <c r="M7"/>
  <c r="M45" s="1"/>
  <c r="M53" s="1"/>
  <c r="L7"/>
  <c r="L45" s="1"/>
  <c r="L53" s="1"/>
  <c r="K7"/>
  <c r="K45" s="1"/>
  <c r="K53" s="1"/>
  <c r="J7"/>
  <c r="J45" s="1"/>
  <c r="J53" s="1"/>
  <c r="I7"/>
  <c r="I45" s="1"/>
  <c r="I53" s="1"/>
  <c r="H7"/>
  <c r="H45" s="1"/>
  <c r="H53" s="1"/>
  <c r="G7"/>
  <c r="G45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M4"/>
  <c r="AE3"/>
  <c r="AB3"/>
  <c r="V3"/>
  <c r="S3"/>
  <c r="M3"/>
  <c r="H3"/>
  <c r="D3"/>
  <c r="A1"/>
  <c r="T79" i="73"/>
  <c r="AB78"/>
  <c r="T78"/>
  <c r="AB77"/>
  <c r="T77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F23"/>
  <c r="AG23" s="1"/>
  <c r="AF22"/>
  <c r="AG22" s="1"/>
  <c r="AF21"/>
  <c r="AG21" s="1"/>
  <c r="AG20"/>
  <c r="AF20"/>
  <c r="AF19"/>
  <c r="AG19" s="1"/>
  <c r="AF18"/>
  <c r="AG18" s="1"/>
  <c r="AF17"/>
  <c r="AG17" s="1"/>
  <c r="AF16"/>
  <c r="AG16" s="1"/>
  <c r="AF15"/>
  <c r="AG15" s="1"/>
  <c r="AF14"/>
  <c r="AG14" s="1"/>
  <c r="AF13"/>
  <c r="AG13" s="1"/>
  <c r="AF12"/>
  <c r="AG12" s="1"/>
  <c r="AF11"/>
  <c r="AG11" s="1"/>
  <c r="AF10"/>
  <c r="AG10" s="1"/>
  <c r="AF9"/>
  <c r="S69" s="1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8" s="1"/>
  <c r="V7"/>
  <c r="V45" s="1"/>
  <c r="V53" s="1"/>
  <c r="U7"/>
  <c r="U48" s="1"/>
  <c r="T7"/>
  <c r="T45" s="1"/>
  <c r="T53" s="1"/>
  <c r="S7"/>
  <c r="S48" s="1"/>
  <c r="R7"/>
  <c r="R45" s="1"/>
  <c r="Q7"/>
  <c r="Q48" s="1"/>
  <c r="P7"/>
  <c r="P45" s="1"/>
  <c r="P53" s="1"/>
  <c r="O7"/>
  <c r="O48" s="1"/>
  <c r="N7"/>
  <c r="N45" s="1"/>
  <c r="N53" s="1"/>
  <c r="M7"/>
  <c r="M48" s="1"/>
  <c r="L7"/>
  <c r="L45" s="1"/>
  <c r="L53" s="1"/>
  <c r="K7"/>
  <c r="K48" s="1"/>
  <c r="J7"/>
  <c r="J45" s="1"/>
  <c r="J53" s="1"/>
  <c r="I7"/>
  <c r="I48" s="1"/>
  <c r="H7"/>
  <c r="H45" s="1"/>
  <c r="H53" s="1"/>
  <c r="G7"/>
  <c r="G48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3"/>
  <c r="AB3"/>
  <c r="AB5" s="1"/>
  <c r="V3"/>
  <c r="S3"/>
  <c r="M3"/>
  <c r="M4" s="1"/>
  <c r="H3"/>
  <c r="D3"/>
  <c r="A1"/>
  <c r="T79" i="72"/>
  <c r="AB78"/>
  <c r="T78"/>
  <c r="AB77"/>
  <c r="T77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G23"/>
  <c r="AF23"/>
  <c r="AG22"/>
  <c r="AF22"/>
  <c r="AG21"/>
  <c r="AF21"/>
  <c r="AG20"/>
  <c r="AF20"/>
  <c r="AG19"/>
  <c r="AF19"/>
  <c r="AG18"/>
  <c r="AF18"/>
  <c r="AG17"/>
  <c r="AF17"/>
  <c r="AG16"/>
  <c r="AF16"/>
  <c r="AG15"/>
  <c r="AF15"/>
  <c r="AG14"/>
  <c r="AF14"/>
  <c r="AG13"/>
  <c r="AF13"/>
  <c r="AF12"/>
  <c r="AG12" s="1"/>
  <c r="AF11"/>
  <c r="AG11" s="1"/>
  <c r="AF10"/>
  <c r="AG10" s="1"/>
  <c r="AF9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8" s="1"/>
  <c r="V7"/>
  <c r="V45" s="1"/>
  <c r="V53" s="1"/>
  <c r="U7"/>
  <c r="U48" s="1"/>
  <c r="T7"/>
  <c r="T45" s="1"/>
  <c r="T53" s="1"/>
  <c r="S7"/>
  <c r="S48" s="1"/>
  <c r="R7"/>
  <c r="R45" s="1"/>
  <c r="Q7"/>
  <c r="Q48" s="1"/>
  <c r="P7"/>
  <c r="P45" s="1"/>
  <c r="P53" s="1"/>
  <c r="O7"/>
  <c r="O48" s="1"/>
  <c r="N7"/>
  <c r="N45" s="1"/>
  <c r="N53" s="1"/>
  <c r="M7"/>
  <c r="M48" s="1"/>
  <c r="L7"/>
  <c r="L45" s="1"/>
  <c r="L53" s="1"/>
  <c r="K7"/>
  <c r="K48" s="1"/>
  <c r="J7"/>
  <c r="J45" s="1"/>
  <c r="J53" s="1"/>
  <c r="I7"/>
  <c r="I48" s="1"/>
  <c r="H7"/>
  <c r="H45" s="1"/>
  <c r="H53" s="1"/>
  <c r="G7"/>
  <c r="G48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3"/>
  <c r="AB3"/>
  <c r="V3"/>
  <c r="S3"/>
  <c r="M3"/>
  <c r="M4" s="1"/>
  <c r="H3"/>
  <c r="D3"/>
  <c r="A1"/>
  <c r="T79" i="71"/>
  <c r="AB78"/>
  <c r="T78"/>
  <c r="AB77"/>
  <c r="T77"/>
  <c r="G65"/>
  <c r="G64"/>
  <c r="R54"/>
  <c r="R53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AE54"/>
  <c r="AD54"/>
  <c r="AC54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AG44"/>
  <c r="AF44"/>
  <c r="AG43"/>
  <c r="AF43"/>
  <c r="AG42"/>
  <c r="AF42"/>
  <c r="AG41"/>
  <c r="AF41"/>
  <c r="AG40"/>
  <c r="AF40"/>
  <c r="AG39"/>
  <c r="AF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G23"/>
  <c r="AF23"/>
  <c r="AG22"/>
  <c r="AF22"/>
  <c r="AG21"/>
  <c r="AF21"/>
  <c r="AG20"/>
  <c r="AF20"/>
  <c r="AG19"/>
  <c r="AF19"/>
  <c r="AG18"/>
  <c r="AF18"/>
  <c r="AF17"/>
  <c r="AG17" s="1"/>
  <c r="AF16"/>
  <c r="AG16" s="1"/>
  <c r="AF15"/>
  <c r="AG15" s="1"/>
  <c r="AF14"/>
  <c r="AG14" s="1"/>
  <c r="AF13"/>
  <c r="AG13" s="1"/>
  <c r="AF12"/>
  <c r="AG12" s="1"/>
  <c r="AF11"/>
  <c r="AG11" s="1"/>
  <c r="AF10"/>
  <c r="AG10" s="1"/>
  <c r="AF9"/>
  <c r="S69" s="1"/>
  <c r="AE7"/>
  <c r="AE45" s="1"/>
  <c r="AE53" s="1"/>
  <c r="AD7"/>
  <c r="AD45" s="1"/>
  <c r="AD53" s="1"/>
  <c r="AC7"/>
  <c r="AC45" s="1"/>
  <c r="AC53" s="1"/>
  <c r="AB7"/>
  <c r="AB45" s="1"/>
  <c r="AB53" s="1"/>
  <c r="AA7"/>
  <c r="AA45" s="1"/>
  <c r="AA53" s="1"/>
  <c r="Z7"/>
  <c r="Z45" s="1"/>
  <c r="Z53" s="1"/>
  <c r="Y7"/>
  <c r="Y45" s="1"/>
  <c r="Y53" s="1"/>
  <c r="X7"/>
  <c r="X45" s="1"/>
  <c r="X53" s="1"/>
  <c r="W7"/>
  <c r="W48" s="1"/>
  <c r="V7"/>
  <c r="V45" s="1"/>
  <c r="V53" s="1"/>
  <c r="U7"/>
  <c r="U48" s="1"/>
  <c r="T7"/>
  <c r="T45" s="1"/>
  <c r="T53" s="1"/>
  <c r="S7"/>
  <c r="S48" s="1"/>
  <c r="R7"/>
  <c r="R45" s="1"/>
  <c r="Q7"/>
  <c r="Q48" s="1"/>
  <c r="P7"/>
  <c r="P45" s="1"/>
  <c r="P53" s="1"/>
  <c r="O7"/>
  <c r="O48" s="1"/>
  <c r="N7"/>
  <c r="N45" s="1"/>
  <c r="N53" s="1"/>
  <c r="M7"/>
  <c r="M48" s="1"/>
  <c r="L7"/>
  <c r="L45" s="1"/>
  <c r="L53" s="1"/>
  <c r="K7"/>
  <c r="K48" s="1"/>
  <c r="J7"/>
  <c r="J45" s="1"/>
  <c r="J53" s="1"/>
  <c r="I7"/>
  <c r="I48" s="1"/>
  <c r="H7"/>
  <c r="H45" s="1"/>
  <c r="H53" s="1"/>
  <c r="G7"/>
  <c r="G48" s="1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G5"/>
  <c r="AE3"/>
  <c r="AB3"/>
  <c r="AB5" s="1"/>
  <c r="V3"/>
  <c r="S3"/>
  <c r="M3"/>
  <c r="M4" s="1"/>
  <c r="H3"/>
  <c r="D3"/>
  <c r="A1"/>
  <c r="R49" i="64"/>
  <c r="R48"/>
  <c r="R47"/>
  <c r="R49" i="63"/>
  <c r="R48"/>
  <c r="R47"/>
  <c r="R49" i="62"/>
  <c r="R48"/>
  <c r="R47"/>
  <c r="R49" i="61"/>
  <c r="R47"/>
  <c r="R49" i="60"/>
  <c r="R47"/>
  <c r="R49" i="42"/>
  <c r="R47"/>
  <c r="Q47"/>
  <c r="AB5" i="72" l="1"/>
  <c r="AB5" i="74"/>
  <c r="AB5" i="75"/>
  <c r="AF7" i="71"/>
  <c r="AG7" s="1"/>
  <c r="G45"/>
  <c r="I45"/>
  <c r="I53" s="1"/>
  <c r="K45"/>
  <c r="K53" s="1"/>
  <c r="M45"/>
  <c r="M53" s="1"/>
  <c r="O45"/>
  <c r="O53" s="1"/>
  <c r="Q45"/>
  <c r="Q53" s="1"/>
  <c r="S45"/>
  <c r="S53" s="1"/>
  <c r="U45"/>
  <c r="U53" s="1"/>
  <c r="W45"/>
  <c r="W53" s="1"/>
  <c r="AF46"/>
  <c r="H48"/>
  <c r="J48"/>
  <c r="L48"/>
  <c r="N48"/>
  <c r="P48"/>
  <c r="R48"/>
  <c r="T48"/>
  <c r="V48"/>
  <c r="S66"/>
  <c r="G67"/>
  <c r="S68"/>
  <c r="S70"/>
  <c r="AF7" i="72"/>
  <c r="AG7" s="1"/>
  <c r="S69"/>
  <c r="G68"/>
  <c r="Y65" s="1"/>
  <c r="S67"/>
  <c r="G66"/>
  <c r="S70"/>
  <c r="S68"/>
  <c r="G67"/>
  <c r="S66"/>
  <c r="G45"/>
  <c r="I45"/>
  <c r="I53" s="1"/>
  <c r="K45"/>
  <c r="K53" s="1"/>
  <c r="M45"/>
  <c r="M53" s="1"/>
  <c r="O45"/>
  <c r="O53" s="1"/>
  <c r="Q45"/>
  <c r="Q53" s="1"/>
  <c r="S45"/>
  <c r="S53" s="1"/>
  <c r="U45"/>
  <c r="U53" s="1"/>
  <c r="W45"/>
  <c r="W53" s="1"/>
  <c r="AF46"/>
  <c r="H48"/>
  <c r="J48"/>
  <c r="L48"/>
  <c r="N48"/>
  <c r="P48"/>
  <c r="R48"/>
  <c r="T48"/>
  <c r="V48"/>
  <c r="AG9" i="71"/>
  <c r="G66"/>
  <c r="S67"/>
  <c r="G68"/>
  <c r="Y65" s="1"/>
  <c r="AG9" i="72"/>
  <c r="G53" i="74"/>
  <c r="AF45"/>
  <c r="AG45" s="1"/>
  <c r="G53" i="75"/>
  <c r="AF45"/>
  <c r="AG45" s="1"/>
  <c r="AF7" i="73"/>
  <c r="AG7" s="1"/>
  <c r="G45"/>
  <c r="I45"/>
  <c r="I53" s="1"/>
  <c r="K45"/>
  <c r="K53" s="1"/>
  <c r="M45"/>
  <c r="M53" s="1"/>
  <c r="O45"/>
  <c r="O53" s="1"/>
  <c r="Q45"/>
  <c r="Q53" s="1"/>
  <c r="S45"/>
  <c r="S53" s="1"/>
  <c r="U45"/>
  <c r="U53" s="1"/>
  <c r="W45"/>
  <c r="W53" s="1"/>
  <c r="AF46"/>
  <c r="H48"/>
  <c r="J48"/>
  <c r="L48"/>
  <c r="N48"/>
  <c r="P48"/>
  <c r="R48"/>
  <c r="T48"/>
  <c r="V48"/>
  <c r="S66"/>
  <c r="G67"/>
  <c r="S68"/>
  <c r="S70"/>
  <c r="AF7" i="74"/>
  <c r="AG7" s="1"/>
  <c r="AF46"/>
  <c r="AG47"/>
  <c r="S66"/>
  <c r="G67"/>
  <c r="S68"/>
  <c r="G69"/>
  <c r="S70"/>
  <c r="AF7" i="75"/>
  <c r="AG7" s="1"/>
  <c r="S69"/>
  <c r="S67"/>
  <c r="G66"/>
  <c r="Y65"/>
  <c r="S70"/>
  <c r="S68"/>
  <c r="G67"/>
  <c r="S66"/>
  <c r="AF46"/>
  <c r="AG9" i="73"/>
  <c r="G66"/>
  <c r="S67"/>
  <c r="G68"/>
  <c r="Y65" s="1"/>
  <c r="Y65" i="74"/>
  <c r="G66"/>
  <c r="S67"/>
  <c r="G70" i="75"/>
  <c r="G69"/>
  <c r="G53" i="76"/>
  <c r="AF45"/>
  <c r="AG45" s="1"/>
  <c r="AF7"/>
  <c r="AG7" s="1"/>
  <c r="AF46"/>
  <c r="AG47"/>
  <c r="S66"/>
  <c r="G67"/>
  <c r="S68"/>
  <c r="G69"/>
  <c r="S70"/>
  <c r="Y65"/>
  <c r="G66"/>
  <c r="S67"/>
  <c r="A13" i="65"/>
  <c r="A14"/>
  <c r="A15"/>
  <c r="J8" i="66"/>
  <c r="J9"/>
  <c r="J10"/>
  <c r="J11"/>
  <c r="J12"/>
  <c r="J13"/>
  <c r="J14"/>
  <c r="J15"/>
  <c r="J16"/>
  <c r="J17"/>
  <c r="J18"/>
  <c r="J19"/>
  <c r="J20"/>
  <c r="J21"/>
  <c r="J22"/>
  <c r="J23"/>
  <c r="J24"/>
  <c r="AG46" i="76" l="1"/>
  <c r="G71"/>
  <c r="S71" i="75"/>
  <c r="V66" s="1"/>
  <c r="V68"/>
  <c r="Y66"/>
  <c r="AC66" s="1"/>
  <c r="AC65"/>
  <c r="V67"/>
  <c r="V71" s="1"/>
  <c r="S71" i="73"/>
  <c r="V69" s="1"/>
  <c r="G53"/>
  <c r="AF45"/>
  <c r="AG45" s="1"/>
  <c r="G70" i="72"/>
  <c r="G69"/>
  <c r="AG47"/>
  <c r="G53"/>
  <c r="AF45"/>
  <c r="AG45" s="1"/>
  <c r="AG46" i="71"/>
  <c r="G71"/>
  <c r="Y66" i="76"/>
  <c r="AC66" s="1"/>
  <c r="AC65"/>
  <c r="V68"/>
  <c r="S71"/>
  <c r="V69" s="1"/>
  <c r="V66"/>
  <c r="Y66" i="74"/>
  <c r="AC66" s="1"/>
  <c r="AC65"/>
  <c r="Y66" i="73"/>
  <c r="AC66" s="1"/>
  <c r="AC65"/>
  <c r="G70"/>
  <c r="G69"/>
  <c r="AG47"/>
  <c r="G71" i="75"/>
  <c r="AG46"/>
  <c r="V70"/>
  <c r="V69"/>
  <c r="V68" i="74"/>
  <c r="S71"/>
  <c r="V69" s="1"/>
  <c r="V66"/>
  <c r="AG46"/>
  <c r="G71"/>
  <c r="V70" i="73"/>
  <c r="AG46"/>
  <c r="G71"/>
  <c r="Y66" i="71"/>
  <c r="AC66" s="1"/>
  <c r="AC65"/>
  <c r="G70"/>
  <c r="G69"/>
  <c r="AG47"/>
  <c r="G71" i="72"/>
  <c r="AG46"/>
  <c r="S71"/>
  <c r="V70" s="1"/>
  <c r="V68"/>
  <c r="Y66"/>
  <c r="AC66" s="1"/>
  <c r="AC65"/>
  <c r="S71" i="71"/>
  <c r="V69" s="1"/>
  <c r="G53"/>
  <c r="AF45"/>
  <c r="AG45" s="1"/>
  <c r="A1" i="65"/>
  <c r="V66" i="71" l="1"/>
  <c r="V68"/>
  <c r="V66" i="72"/>
  <c r="V70" i="74"/>
  <c r="V67"/>
  <c r="V71" s="1"/>
  <c r="V70" i="71"/>
  <c r="V67" i="72"/>
  <c r="V71" s="1"/>
  <c r="V67" i="71"/>
  <c r="V71" s="1"/>
  <c r="V66" i="73"/>
  <c r="V68"/>
  <c r="V70" i="76"/>
  <c r="V69" i="72"/>
  <c r="V67" i="73"/>
  <c r="V71" s="1"/>
  <c r="V67" i="76"/>
  <c r="V71" s="1"/>
  <c r="T79" i="64"/>
  <c r="T78"/>
  <c r="T79" i="63"/>
  <c r="T78"/>
  <c r="T79" i="62"/>
  <c r="T78"/>
  <c r="T79" i="61"/>
  <c r="T78"/>
  <c r="T79" i="60"/>
  <c r="T78"/>
  <c r="T79" i="42"/>
  <c r="T78"/>
  <c r="AB78" i="64" l="1"/>
  <c r="AB78" i="63"/>
  <c r="AB78" i="62"/>
  <c r="AB78" i="61"/>
  <c r="B15" i="65"/>
  <c r="B14"/>
  <c r="B13"/>
  <c r="B12"/>
  <c r="B11"/>
  <c r="B10"/>
  <c r="O54"/>
  <c r="O53"/>
  <c r="Z57"/>
  <c r="Z58"/>
  <c r="D54"/>
  <c r="D53"/>
  <c r="A54"/>
  <c r="A53"/>
  <c r="X49"/>
  <c r="X48"/>
  <c r="O49"/>
  <c r="O48"/>
  <c r="D49"/>
  <c r="D48"/>
  <c r="A49"/>
  <c r="A48"/>
  <c r="N6"/>
  <c r="C6"/>
  <c r="N5"/>
  <c r="J5"/>
  <c r="C5"/>
  <c r="J4"/>
  <c r="C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D25"/>
  <c r="V26"/>
  <c r="W26"/>
  <c r="X26"/>
  <c r="Y26"/>
  <c r="Z26"/>
  <c r="AA26"/>
  <c r="AB26"/>
  <c r="O27"/>
  <c r="U27"/>
  <c r="V27"/>
  <c r="W27"/>
  <c r="X27"/>
  <c r="Y27"/>
  <c r="Z27"/>
  <c r="AA27"/>
  <c r="AB27"/>
  <c r="AB24"/>
  <c r="AF46" i="64"/>
  <c r="L54" i="63"/>
  <c r="H54"/>
  <c r="AF46"/>
  <c r="AG46" s="1"/>
  <c r="W54" i="61"/>
  <c r="S54"/>
  <c r="O54"/>
  <c r="K54"/>
  <c r="AF46"/>
  <c r="G47"/>
  <c r="H47"/>
  <c r="I47"/>
  <c r="J47"/>
  <c r="K47"/>
  <c r="L47"/>
  <c r="M47"/>
  <c r="N47"/>
  <c r="O47"/>
  <c r="P47"/>
  <c r="Q47"/>
  <c r="S47"/>
  <c r="T47"/>
  <c r="U47"/>
  <c r="V47"/>
  <c r="W47"/>
  <c r="X47"/>
  <c r="Y47"/>
  <c r="Z47"/>
  <c r="AA47"/>
  <c r="AB47"/>
  <c r="AC47"/>
  <c r="AD47"/>
  <c r="AE47"/>
  <c r="H54" i="42"/>
  <c r="J54"/>
  <c r="L54"/>
  <c r="N54"/>
  <c r="P54"/>
  <c r="T54"/>
  <c r="V54"/>
  <c r="AE7"/>
  <c r="AD7"/>
  <c r="AC7"/>
  <c r="AB7"/>
  <c r="AA7"/>
  <c r="Z7"/>
  <c r="Y7"/>
  <c r="X7"/>
  <c r="U26" i="65" s="1"/>
  <c r="W7" i="42"/>
  <c r="T26" i="65" s="1"/>
  <c r="V7" i="42"/>
  <c r="S26" i="65" s="1"/>
  <c r="U7" i="42"/>
  <c r="R26" i="65" s="1"/>
  <c r="T7" i="42"/>
  <c r="Q26" i="65" s="1"/>
  <c r="S7" i="42"/>
  <c r="P26" i="65" s="1"/>
  <c r="R7" i="42"/>
  <c r="Q7"/>
  <c r="N26" i="65" s="1"/>
  <c r="P7" i="42"/>
  <c r="M26" i="65" s="1"/>
  <c r="O7" i="42"/>
  <c r="L26" i="65" s="1"/>
  <c r="N7" i="42"/>
  <c r="K26" i="65" s="1"/>
  <c r="M7" i="42"/>
  <c r="J26" i="65" s="1"/>
  <c r="L7" i="42"/>
  <c r="I26" i="65" s="1"/>
  <c r="K7" i="42"/>
  <c r="H26" i="65" s="1"/>
  <c r="J7" i="42"/>
  <c r="G26" i="65" s="1"/>
  <c r="I7" i="42"/>
  <c r="F26" i="65" s="1"/>
  <c r="H7" i="42"/>
  <c r="E26" i="65" s="1"/>
  <c r="G7" i="42"/>
  <c r="AE7" i="64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7" i="63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7" i="62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E7" i="61"/>
  <c r="AD7"/>
  <c r="AC7"/>
  <c r="AB7"/>
  <c r="AA7"/>
  <c r="Z7"/>
  <c r="Y7"/>
  <c r="X7"/>
  <c r="W7"/>
  <c r="V7"/>
  <c r="U7"/>
  <c r="T7"/>
  <c r="S7"/>
  <c r="R7"/>
  <c r="R48" s="1"/>
  <c r="Q7"/>
  <c r="P7"/>
  <c r="O7"/>
  <c r="N7"/>
  <c r="M7"/>
  <c r="L7"/>
  <c r="K7"/>
  <c r="J7"/>
  <c r="I7"/>
  <c r="H7"/>
  <c r="G7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H6" i="42"/>
  <c r="E24" i="65" s="1"/>
  <c r="I6" i="42"/>
  <c r="F24" i="65" s="1"/>
  <c r="J6" i="42"/>
  <c r="G24" i="65" s="1"/>
  <c r="K6" i="42"/>
  <c r="H24" i="65" s="1"/>
  <c r="L6" i="42"/>
  <c r="I24" i="65" s="1"/>
  <c r="M6" i="42"/>
  <c r="J24" i="65" s="1"/>
  <c r="N6" i="42"/>
  <c r="K24" i="65" s="1"/>
  <c r="O6" i="42"/>
  <c r="L24" i="65" s="1"/>
  <c r="P6" i="42"/>
  <c r="M24" i="65" s="1"/>
  <c r="Q6" i="42"/>
  <c r="N24" i="65" s="1"/>
  <c r="R6" i="42"/>
  <c r="O24" i="65" s="1"/>
  <c r="S6" i="42"/>
  <c r="P24" i="65" s="1"/>
  <c r="T6" i="42"/>
  <c r="Q24" i="65" s="1"/>
  <c r="U6" i="42"/>
  <c r="R24" i="65" s="1"/>
  <c r="V6" i="42"/>
  <c r="S24" i="65" s="1"/>
  <c r="W6" i="42"/>
  <c r="T24" i="65" s="1"/>
  <c r="X6" i="42"/>
  <c r="U24" i="65" s="1"/>
  <c r="Y6" i="42"/>
  <c r="V24" i="65" s="1"/>
  <c r="Z6" i="42"/>
  <c r="W24" i="65" s="1"/>
  <c r="AA6" i="42"/>
  <c r="X24" i="65" s="1"/>
  <c r="AB6" i="42"/>
  <c r="Y24" i="65" s="1"/>
  <c r="AC6" i="42"/>
  <c r="Z24" i="65" s="1"/>
  <c r="AD6" i="42"/>
  <c r="AA24" i="65" s="1"/>
  <c r="AE6" i="42"/>
  <c r="G6"/>
  <c r="D24" i="65" s="1"/>
  <c r="H7" i="60"/>
  <c r="H46" s="1"/>
  <c r="H54" s="1"/>
  <c r="I7"/>
  <c r="I46" s="1"/>
  <c r="J7"/>
  <c r="J46" s="1"/>
  <c r="J54" s="1"/>
  <c r="K7"/>
  <c r="K46" s="1"/>
  <c r="K54" s="1"/>
  <c r="L7"/>
  <c r="L46" s="1"/>
  <c r="L54" s="1"/>
  <c r="M7"/>
  <c r="M46" s="1"/>
  <c r="M54" s="1"/>
  <c r="N7"/>
  <c r="N46" s="1"/>
  <c r="N54" s="1"/>
  <c r="O7"/>
  <c r="O46" s="1"/>
  <c r="O54" s="1"/>
  <c r="P7"/>
  <c r="P46" s="1"/>
  <c r="P54" s="1"/>
  <c r="Q7"/>
  <c r="Q46" s="1"/>
  <c r="Q54" s="1"/>
  <c r="R7"/>
  <c r="S7"/>
  <c r="S46" s="1"/>
  <c r="T7"/>
  <c r="T46" s="1"/>
  <c r="T54" s="1"/>
  <c r="U7"/>
  <c r="U46" s="1"/>
  <c r="U54" s="1"/>
  <c r="V7"/>
  <c r="V46" s="1"/>
  <c r="V54" s="1"/>
  <c r="W7"/>
  <c r="W46" s="1"/>
  <c r="X7"/>
  <c r="Y7"/>
  <c r="Z7"/>
  <c r="AA7"/>
  <c r="AB7"/>
  <c r="AC7"/>
  <c r="AD7"/>
  <c r="AE7"/>
  <c r="G7"/>
  <c r="G46" s="1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G6"/>
  <c r="AG3" i="69"/>
  <c r="AF3"/>
  <c r="E5" i="66"/>
  <c r="A1" i="64"/>
  <c r="A1" i="63"/>
  <c r="A1" i="62"/>
  <c r="A1" i="61"/>
  <c r="A1" i="60"/>
  <c r="AB77" i="64"/>
  <c r="T77"/>
  <c r="AB77" i="63"/>
  <c r="T77"/>
  <c r="AB77" i="62"/>
  <c r="T77"/>
  <c r="AB77" i="61"/>
  <c r="T77"/>
  <c r="AB78" i="60"/>
  <c r="AB77"/>
  <c r="T77"/>
  <c r="A1" i="42"/>
  <c r="AB78"/>
  <c r="AB77"/>
  <c r="T77"/>
  <c r="AE3" i="64"/>
  <c r="AB3"/>
  <c r="V3"/>
  <c r="M3"/>
  <c r="M4" s="1"/>
  <c r="H3"/>
  <c r="D3"/>
  <c r="AE3" i="63"/>
  <c r="AB3"/>
  <c r="V3"/>
  <c r="M3"/>
  <c r="M4" s="1"/>
  <c r="H3"/>
  <c r="D3"/>
  <c r="AE3" i="62"/>
  <c r="AB3"/>
  <c r="V3"/>
  <c r="M3"/>
  <c r="M4" s="1"/>
  <c r="H3"/>
  <c r="D3"/>
  <c r="AE3" i="61"/>
  <c r="AB3"/>
  <c r="V3"/>
  <c r="M3"/>
  <c r="M4" s="1"/>
  <c r="H3"/>
  <c r="D3"/>
  <c r="AE3" i="60"/>
  <c r="AB3"/>
  <c r="V3"/>
  <c r="M3"/>
  <c r="M4" s="1"/>
  <c r="H3"/>
  <c r="D3"/>
  <c r="H3" i="42"/>
  <c r="AE3"/>
  <c r="AB3"/>
  <c r="V3"/>
  <c r="D3"/>
  <c r="G68" i="64"/>
  <c r="Y65" s="1"/>
  <c r="G68" i="63"/>
  <c r="G68" i="62"/>
  <c r="AG5" i="42"/>
  <c r="G47"/>
  <c r="G64" i="64"/>
  <c r="R45"/>
  <c r="R45" i="63"/>
  <c r="R45" i="62"/>
  <c r="R45" i="61"/>
  <c r="S45" i="60"/>
  <c r="S53" s="1"/>
  <c r="R45"/>
  <c r="R45" i="42"/>
  <c r="AF7"/>
  <c r="I14" i="65"/>
  <c r="I13"/>
  <c r="G13"/>
  <c r="I12"/>
  <c r="I11"/>
  <c r="G65" i="64"/>
  <c r="R54"/>
  <c r="R53"/>
  <c r="AE49"/>
  <c r="AD49"/>
  <c r="AC49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Q47"/>
  <c r="P47"/>
  <c r="O47"/>
  <c r="N47"/>
  <c r="M47"/>
  <c r="L47"/>
  <c r="K47"/>
  <c r="J47"/>
  <c r="I47"/>
  <c r="H47"/>
  <c r="G47"/>
  <c r="AE45"/>
  <c r="AD45"/>
  <c r="AD53" s="1"/>
  <c r="AC45"/>
  <c r="AB45"/>
  <c r="AA45"/>
  <c r="Z45"/>
  <c r="Z53" s="1"/>
  <c r="Y45"/>
  <c r="X45"/>
  <c r="W45"/>
  <c r="V45"/>
  <c r="V53" s="1"/>
  <c r="U45"/>
  <c r="T45"/>
  <c r="S45"/>
  <c r="Q45"/>
  <c r="Q53" s="1"/>
  <c r="P45"/>
  <c r="O45"/>
  <c r="N45"/>
  <c r="M45"/>
  <c r="M53" s="1"/>
  <c r="L45"/>
  <c r="K45"/>
  <c r="J45"/>
  <c r="I45"/>
  <c r="I53" s="1"/>
  <c r="H45"/>
  <c r="G45"/>
  <c r="AG44"/>
  <c r="AF44"/>
  <c r="AG43"/>
  <c r="AF43"/>
  <c r="AF42"/>
  <c r="AG42"/>
  <c r="AF41"/>
  <c r="AG41"/>
  <c r="AF40"/>
  <c r="AG40"/>
  <c r="AF39"/>
  <c r="AG39"/>
  <c r="AF38"/>
  <c r="AG38"/>
  <c r="AF37"/>
  <c r="AG37"/>
  <c r="AF36"/>
  <c r="AG36"/>
  <c r="AF35"/>
  <c r="AG35"/>
  <c r="AF34"/>
  <c r="AG34"/>
  <c r="AF33"/>
  <c r="AG33"/>
  <c r="AF32"/>
  <c r="AG32"/>
  <c r="AF31"/>
  <c r="AG31"/>
  <c r="AF30"/>
  <c r="AG30"/>
  <c r="AF29"/>
  <c r="AG29"/>
  <c r="AF28"/>
  <c r="AG28"/>
  <c r="AF27"/>
  <c r="AG27"/>
  <c r="AF26"/>
  <c r="AG26"/>
  <c r="AF25"/>
  <c r="AG25"/>
  <c r="AF24"/>
  <c r="AG24"/>
  <c r="AF23"/>
  <c r="AG23"/>
  <c r="AF22"/>
  <c r="AG22"/>
  <c r="AF21"/>
  <c r="AG21"/>
  <c r="AF20"/>
  <c r="AG20"/>
  <c r="AF19"/>
  <c r="AG19"/>
  <c r="AF18"/>
  <c r="AG18"/>
  <c r="AF17"/>
  <c r="AG17"/>
  <c r="AF16"/>
  <c r="AG16"/>
  <c r="AF15"/>
  <c r="AG15"/>
  <c r="AF14"/>
  <c r="AG14"/>
  <c r="AF13"/>
  <c r="AG13"/>
  <c r="AF12"/>
  <c r="AG12"/>
  <c r="AF11"/>
  <c r="AG11"/>
  <c r="AF10"/>
  <c r="AG10"/>
  <c r="AF9"/>
  <c r="AF7"/>
  <c r="AG7" s="1"/>
  <c r="AB5"/>
  <c r="G65" i="63"/>
  <c r="G64"/>
  <c r="R54"/>
  <c r="R53"/>
  <c r="AE49"/>
  <c r="AD49"/>
  <c r="AC49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Q47"/>
  <c r="P47"/>
  <c r="O47"/>
  <c r="N47"/>
  <c r="M47"/>
  <c r="L47"/>
  <c r="K47"/>
  <c r="J47"/>
  <c r="I47"/>
  <c r="H47"/>
  <c r="G47"/>
  <c r="AE45"/>
  <c r="AE53" s="1"/>
  <c r="AD45"/>
  <c r="AC45"/>
  <c r="AC53" s="1"/>
  <c r="AB45"/>
  <c r="AA45"/>
  <c r="Z45"/>
  <c r="Y45"/>
  <c r="X45"/>
  <c r="W45"/>
  <c r="W53" s="1"/>
  <c r="V45"/>
  <c r="U45"/>
  <c r="U53" s="1"/>
  <c r="T45"/>
  <c r="S45"/>
  <c r="Q45"/>
  <c r="P45"/>
  <c r="P53" s="1"/>
  <c r="O45"/>
  <c r="N45"/>
  <c r="M45"/>
  <c r="L45"/>
  <c r="L53" s="1"/>
  <c r="K45"/>
  <c r="J45"/>
  <c r="J53" s="1"/>
  <c r="I45"/>
  <c r="H45"/>
  <c r="H53" s="1"/>
  <c r="G45"/>
  <c r="AG44"/>
  <c r="AF44"/>
  <c r="AG43"/>
  <c r="AF43"/>
  <c r="AG42"/>
  <c r="AF42"/>
  <c r="AF41"/>
  <c r="AG41"/>
  <c r="AF40"/>
  <c r="AG40"/>
  <c r="AF39"/>
  <c r="AG39"/>
  <c r="AF38"/>
  <c r="AG38"/>
  <c r="AF37"/>
  <c r="AG37"/>
  <c r="AF36"/>
  <c r="AG36"/>
  <c r="AF35"/>
  <c r="AG35"/>
  <c r="AF34"/>
  <c r="AG34"/>
  <c r="AF33"/>
  <c r="AG33"/>
  <c r="AF32"/>
  <c r="AG32"/>
  <c r="AF31"/>
  <c r="AG31"/>
  <c r="AF30"/>
  <c r="AG30"/>
  <c r="AF29"/>
  <c r="AG29"/>
  <c r="AF28"/>
  <c r="AG28"/>
  <c r="AF27"/>
  <c r="AG27"/>
  <c r="AF26"/>
  <c r="AG26"/>
  <c r="AF25"/>
  <c r="AG25"/>
  <c r="AF24"/>
  <c r="AG24"/>
  <c r="AF23"/>
  <c r="AG23"/>
  <c r="AF22"/>
  <c r="AG22"/>
  <c r="AF21"/>
  <c r="AG21"/>
  <c r="AF20"/>
  <c r="AG20"/>
  <c r="AF19"/>
  <c r="AG19"/>
  <c r="AF18"/>
  <c r="AG18"/>
  <c r="AF17"/>
  <c r="AG17"/>
  <c r="AF16"/>
  <c r="AG16"/>
  <c r="AF15"/>
  <c r="AG15"/>
  <c r="AF14"/>
  <c r="AG14"/>
  <c r="AF13"/>
  <c r="AG13"/>
  <c r="AF12"/>
  <c r="AG12"/>
  <c r="AF11"/>
  <c r="AG11"/>
  <c r="AF10"/>
  <c r="AG10"/>
  <c r="AF9"/>
  <c r="Y65" s="1"/>
  <c r="AF7"/>
  <c r="AG7" s="1"/>
  <c r="AB5"/>
  <c r="G65" i="62"/>
  <c r="G64"/>
  <c r="R54"/>
  <c r="R53"/>
  <c r="AE49"/>
  <c r="AD49"/>
  <c r="AC49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Q47"/>
  <c r="P47"/>
  <c r="O47"/>
  <c r="N47"/>
  <c r="M47"/>
  <c r="L47"/>
  <c r="K47"/>
  <c r="J47"/>
  <c r="I47"/>
  <c r="H47"/>
  <c r="G47"/>
  <c r="AE45"/>
  <c r="AD45"/>
  <c r="AC45"/>
  <c r="AB45"/>
  <c r="AA45"/>
  <c r="AA53" s="1"/>
  <c r="Z45"/>
  <c r="Y45"/>
  <c r="Y53" s="1"/>
  <c r="X45"/>
  <c r="W45"/>
  <c r="V45"/>
  <c r="U45"/>
  <c r="T45"/>
  <c r="S45"/>
  <c r="S53" s="1"/>
  <c r="Q45"/>
  <c r="P45"/>
  <c r="P53" s="1"/>
  <c r="O45"/>
  <c r="N45"/>
  <c r="M45"/>
  <c r="L45"/>
  <c r="L53" s="1"/>
  <c r="K45"/>
  <c r="K53" s="1"/>
  <c r="J45"/>
  <c r="I45"/>
  <c r="H45"/>
  <c r="H53" s="1"/>
  <c r="G45"/>
  <c r="AG44"/>
  <c r="AF44"/>
  <c r="AG43"/>
  <c r="AF43"/>
  <c r="AG42"/>
  <c r="AF42"/>
  <c r="AF41"/>
  <c r="AG41"/>
  <c r="AF40"/>
  <c r="AG40"/>
  <c r="AF39"/>
  <c r="AG39"/>
  <c r="AF38"/>
  <c r="AG38"/>
  <c r="AF37"/>
  <c r="AG37"/>
  <c r="AF36"/>
  <c r="AG36"/>
  <c r="AF35"/>
  <c r="AG35"/>
  <c r="AF34"/>
  <c r="AG34"/>
  <c r="AF33"/>
  <c r="AG33"/>
  <c r="AF32"/>
  <c r="AG32"/>
  <c r="AF31"/>
  <c r="AG31"/>
  <c r="AF30"/>
  <c r="AG30"/>
  <c r="AF29"/>
  <c r="AG29"/>
  <c r="AF28"/>
  <c r="AG28"/>
  <c r="AF27"/>
  <c r="AG27"/>
  <c r="AF26"/>
  <c r="AG26"/>
  <c r="AF25"/>
  <c r="AG25"/>
  <c r="AF24"/>
  <c r="AG24"/>
  <c r="AF23"/>
  <c r="AG23"/>
  <c r="AF22"/>
  <c r="AG22"/>
  <c r="AF21"/>
  <c r="AG21"/>
  <c r="AF20"/>
  <c r="AG20"/>
  <c r="AF19"/>
  <c r="AG19"/>
  <c r="AF18"/>
  <c r="AG18"/>
  <c r="AF17"/>
  <c r="AG17"/>
  <c r="AF16"/>
  <c r="AG16"/>
  <c r="AF15"/>
  <c r="AG15"/>
  <c r="AF14"/>
  <c r="AG14"/>
  <c r="AF13"/>
  <c r="AG13"/>
  <c r="AF12"/>
  <c r="AG12"/>
  <c r="AF11"/>
  <c r="AG11"/>
  <c r="AF10"/>
  <c r="AG10"/>
  <c r="AF9"/>
  <c r="AF7"/>
  <c r="AG7" s="1"/>
  <c r="AB5"/>
  <c r="G65" i="61"/>
  <c r="G64"/>
  <c r="R54"/>
  <c r="R53"/>
  <c r="AE49"/>
  <c r="AD49"/>
  <c r="AC49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AE45"/>
  <c r="AE53" s="1"/>
  <c r="AD45"/>
  <c r="AC45"/>
  <c r="AB45"/>
  <c r="AA45"/>
  <c r="AA53" s="1"/>
  <c r="Z45"/>
  <c r="Y45"/>
  <c r="X45"/>
  <c r="X53" s="1"/>
  <c r="W45"/>
  <c r="W53" s="1"/>
  <c r="V45"/>
  <c r="V53" s="1"/>
  <c r="U45"/>
  <c r="U53" s="1"/>
  <c r="T45"/>
  <c r="T53" s="1"/>
  <c r="S45"/>
  <c r="S53" s="1"/>
  <c r="Q45"/>
  <c r="Q53" s="1"/>
  <c r="P45"/>
  <c r="O45"/>
  <c r="N45"/>
  <c r="N53" s="1"/>
  <c r="M45"/>
  <c r="M53" s="1"/>
  <c r="L45"/>
  <c r="L53" s="1"/>
  <c r="K45"/>
  <c r="K53" s="1"/>
  <c r="J45"/>
  <c r="J53" s="1"/>
  <c r="I45"/>
  <c r="H45"/>
  <c r="H53" s="1"/>
  <c r="G45"/>
  <c r="AG44"/>
  <c r="AF44"/>
  <c r="AG43"/>
  <c r="AF43"/>
  <c r="AF42"/>
  <c r="AG42"/>
  <c r="AF41"/>
  <c r="AG41"/>
  <c r="AF40"/>
  <c r="AG40"/>
  <c r="AF39"/>
  <c r="AG39"/>
  <c r="AG38"/>
  <c r="AF38"/>
  <c r="AG37"/>
  <c r="AF37"/>
  <c r="AG36"/>
  <c r="AF36"/>
  <c r="AG35"/>
  <c r="AF35"/>
  <c r="AG34"/>
  <c r="AF34"/>
  <c r="AG33"/>
  <c r="AF33"/>
  <c r="AG32"/>
  <c r="AF32"/>
  <c r="AG31"/>
  <c r="AF31"/>
  <c r="AG30"/>
  <c r="AF30"/>
  <c r="AG29"/>
  <c r="AF29"/>
  <c r="AG28"/>
  <c r="AF28"/>
  <c r="AG27"/>
  <c r="AF27"/>
  <c r="AG26"/>
  <c r="AF26"/>
  <c r="AG25"/>
  <c r="AF25"/>
  <c r="AG24"/>
  <c r="AF24"/>
  <c r="AF23"/>
  <c r="AG23" s="1"/>
  <c r="AF22"/>
  <c r="AG22" s="1"/>
  <c r="AF21"/>
  <c r="AG21" s="1"/>
  <c r="AF20"/>
  <c r="AG20"/>
  <c r="AF19"/>
  <c r="AG19" s="1"/>
  <c r="AF18"/>
  <c r="AG18" s="1"/>
  <c r="AF17"/>
  <c r="AG17" s="1"/>
  <c r="AF16"/>
  <c r="AG16" s="1"/>
  <c r="AF15"/>
  <c r="AG15" s="1"/>
  <c r="AF14"/>
  <c r="AG14" s="1"/>
  <c r="AF13"/>
  <c r="AG13" s="1"/>
  <c r="AF12"/>
  <c r="AG12" s="1"/>
  <c r="AF11"/>
  <c r="AG11" s="1"/>
  <c r="AF10"/>
  <c r="AG10" s="1"/>
  <c r="AF9"/>
  <c r="AF7"/>
  <c r="AG7" s="1"/>
  <c r="AB5"/>
  <c r="G65" i="60"/>
  <c r="G64"/>
  <c r="R54"/>
  <c r="R53"/>
  <c r="AE49"/>
  <c r="AD49"/>
  <c r="AC49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AE48"/>
  <c r="AD48"/>
  <c r="AC48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AE47"/>
  <c r="AD47"/>
  <c r="AC47"/>
  <c r="AB47"/>
  <c r="AA47"/>
  <c r="Z47"/>
  <c r="Y47"/>
  <c r="X47"/>
  <c r="W47"/>
  <c r="V47"/>
  <c r="U47"/>
  <c r="T47"/>
  <c r="S47"/>
  <c r="Q47"/>
  <c r="P47"/>
  <c r="O47"/>
  <c r="N47"/>
  <c r="M47"/>
  <c r="L47"/>
  <c r="K47"/>
  <c r="J47"/>
  <c r="I47"/>
  <c r="H47"/>
  <c r="G47"/>
  <c r="AE45"/>
  <c r="AD45"/>
  <c r="AC45"/>
  <c r="AB45"/>
  <c r="AA45"/>
  <c r="AA53" s="1"/>
  <c r="Z45"/>
  <c r="Y45"/>
  <c r="X45"/>
  <c r="W45"/>
  <c r="W53" s="1"/>
  <c r="V45"/>
  <c r="V53" s="1"/>
  <c r="U45"/>
  <c r="U53" s="1"/>
  <c r="T45"/>
  <c r="T53" s="1"/>
  <c r="Q45"/>
  <c r="Q53" s="1"/>
  <c r="P45"/>
  <c r="P53" s="1"/>
  <c r="O45"/>
  <c r="O53" s="1"/>
  <c r="N45"/>
  <c r="N53" s="1"/>
  <c r="M45"/>
  <c r="M53" s="1"/>
  <c r="L45"/>
  <c r="L53" s="1"/>
  <c r="K45"/>
  <c r="K53" s="1"/>
  <c r="J45"/>
  <c r="J53" s="1"/>
  <c r="I45"/>
  <c r="I53" s="1"/>
  <c r="H45"/>
  <c r="H53" s="1"/>
  <c r="G45"/>
  <c r="G53" s="1"/>
  <c r="AG44"/>
  <c r="AF44"/>
  <c r="AF43"/>
  <c r="AG43" s="1"/>
  <c r="AF42"/>
  <c r="AG42" s="1"/>
  <c r="AF41"/>
  <c r="AG41" s="1"/>
  <c r="AF40"/>
  <c r="AG40"/>
  <c r="AF39"/>
  <c r="AG39" s="1"/>
  <c r="AF38"/>
  <c r="AG38" s="1"/>
  <c r="AF37"/>
  <c r="AG37" s="1"/>
  <c r="AF36"/>
  <c r="AG36" s="1"/>
  <c r="AF35"/>
  <c r="AG35" s="1"/>
  <c r="AF34"/>
  <c r="AG34" s="1"/>
  <c r="AF33"/>
  <c r="AG33" s="1"/>
  <c r="AF32"/>
  <c r="AG32" s="1"/>
  <c r="AF31"/>
  <c r="AG31" s="1"/>
  <c r="AF30"/>
  <c r="AG30" s="1"/>
  <c r="AF29"/>
  <c r="AG29" s="1"/>
  <c r="AF28"/>
  <c r="AG28" s="1"/>
  <c r="AF27"/>
  <c r="AG27" s="1"/>
  <c r="AF26"/>
  <c r="AG26" s="1"/>
  <c r="AF25"/>
  <c r="AG25" s="1"/>
  <c r="AF24"/>
  <c r="AG24" s="1"/>
  <c r="AF23"/>
  <c r="AG23" s="1"/>
  <c r="AF22"/>
  <c r="AG22" s="1"/>
  <c r="AF21"/>
  <c r="AG21" s="1"/>
  <c r="AF20"/>
  <c r="AG20" s="1"/>
  <c r="AF19"/>
  <c r="AG19" s="1"/>
  <c r="AF18"/>
  <c r="AG18" s="1"/>
  <c r="AF17"/>
  <c r="AG17" s="1"/>
  <c r="AF16"/>
  <c r="AG16" s="1"/>
  <c r="AF15"/>
  <c r="AG15" s="1"/>
  <c r="AF14"/>
  <c r="AG14" s="1"/>
  <c r="AF13"/>
  <c r="AG13" s="1"/>
  <c r="AF12"/>
  <c r="AG12" s="1"/>
  <c r="AF11"/>
  <c r="AG11" s="1"/>
  <c r="AF10"/>
  <c r="AG10" s="1"/>
  <c r="AF9"/>
  <c r="AF7"/>
  <c r="AG7" s="1"/>
  <c r="AB5"/>
  <c r="G45" i="42"/>
  <c r="M3"/>
  <c r="AB5"/>
  <c r="Y2" i="65" s="1"/>
  <c r="AG7" i="42"/>
  <c r="AF9"/>
  <c r="AF10"/>
  <c r="AG10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/>
  <c r="AF25"/>
  <c r="AG25"/>
  <c r="AF26"/>
  <c r="AG26"/>
  <c r="AF27"/>
  <c r="AG27"/>
  <c r="AF28"/>
  <c r="AG28"/>
  <c r="AF29"/>
  <c r="AG29"/>
  <c r="AF30"/>
  <c r="AG30"/>
  <c r="AF31"/>
  <c r="AG31"/>
  <c r="AF32"/>
  <c r="AG32"/>
  <c r="AF33"/>
  <c r="AG33"/>
  <c r="AF34"/>
  <c r="AG34"/>
  <c r="AF35"/>
  <c r="AG35"/>
  <c r="AF36"/>
  <c r="AF37"/>
  <c r="AG37"/>
  <c r="AF38"/>
  <c r="AG38"/>
  <c r="AF39"/>
  <c r="AG39" s="1"/>
  <c r="AF40"/>
  <c r="AG40"/>
  <c r="AF41"/>
  <c r="AG41"/>
  <c r="AF42"/>
  <c r="AG42"/>
  <c r="AF43"/>
  <c r="AG43"/>
  <c r="AF44"/>
  <c r="AG44"/>
  <c r="H45"/>
  <c r="H53" s="1"/>
  <c r="I45"/>
  <c r="I53" s="1"/>
  <c r="J45"/>
  <c r="J53" s="1"/>
  <c r="K45"/>
  <c r="K53" s="1"/>
  <c r="L45"/>
  <c r="L53" s="1"/>
  <c r="M45"/>
  <c r="M53" s="1"/>
  <c r="N45"/>
  <c r="N53" s="1"/>
  <c r="O45"/>
  <c r="O53" s="1"/>
  <c r="P45"/>
  <c r="P53" s="1"/>
  <c r="Q45"/>
  <c r="S45"/>
  <c r="S53" s="1"/>
  <c r="T45"/>
  <c r="T53" s="1"/>
  <c r="U45"/>
  <c r="U53" s="1"/>
  <c r="V45"/>
  <c r="V53" s="1"/>
  <c r="W45"/>
  <c r="W53" s="1"/>
  <c r="X45"/>
  <c r="Y45"/>
  <c r="Z45"/>
  <c r="AA45"/>
  <c r="AA53" s="1"/>
  <c r="AB45"/>
  <c r="AC45"/>
  <c r="AD45"/>
  <c r="AE45"/>
  <c r="AE53" s="1"/>
  <c r="H47"/>
  <c r="I47"/>
  <c r="J47"/>
  <c r="K47"/>
  <c r="L47"/>
  <c r="M47"/>
  <c r="N47"/>
  <c r="O47"/>
  <c r="P47"/>
  <c r="S47"/>
  <c r="T47"/>
  <c r="U47"/>
  <c r="V47"/>
  <c r="W47"/>
  <c r="X47"/>
  <c r="Y47"/>
  <c r="Z47"/>
  <c r="AA47"/>
  <c r="AB47"/>
  <c r="AC47"/>
  <c r="AD47"/>
  <c r="AE47"/>
  <c r="G48"/>
  <c r="H48"/>
  <c r="I48"/>
  <c r="J48"/>
  <c r="K48"/>
  <c r="L48"/>
  <c r="M48"/>
  <c r="N48"/>
  <c r="O48"/>
  <c r="P48"/>
  <c r="Q48"/>
  <c r="S48"/>
  <c r="T48"/>
  <c r="U48"/>
  <c r="V48"/>
  <c r="W48"/>
  <c r="X48"/>
  <c r="Y48"/>
  <c r="Z48"/>
  <c r="AA48"/>
  <c r="AB48"/>
  <c r="AC48"/>
  <c r="AD48"/>
  <c r="AE48"/>
  <c r="G49"/>
  <c r="H49"/>
  <c r="I49"/>
  <c r="J49"/>
  <c r="K49"/>
  <c r="L49"/>
  <c r="M49"/>
  <c r="N49"/>
  <c r="O49"/>
  <c r="P49"/>
  <c r="Q49"/>
  <c r="S49"/>
  <c r="T49"/>
  <c r="U49"/>
  <c r="V49"/>
  <c r="W49"/>
  <c r="X49"/>
  <c r="Y49"/>
  <c r="Z49"/>
  <c r="AA49"/>
  <c r="AB49"/>
  <c r="AC49"/>
  <c r="AD49"/>
  <c r="AE49"/>
  <c r="G53"/>
  <c r="R53"/>
  <c r="G64"/>
  <c r="S3" s="1"/>
  <c r="G65"/>
  <c r="M14" i="65"/>
  <c r="M13"/>
  <c r="M12"/>
  <c r="Z53" i="42"/>
  <c r="AG36"/>
  <c r="AD53"/>
  <c r="H53" i="64"/>
  <c r="J53"/>
  <c r="L53"/>
  <c r="N53"/>
  <c r="P53"/>
  <c r="S53"/>
  <c r="U53"/>
  <c r="W53"/>
  <c r="Y53"/>
  <c r="AA53"/>
  <c r="AC53"/>
  <c r="AE53"/>
  <c r="K53"/>
  <c r="O53"/>
  <c r="T53"/>
  <c r="X53"/>
  <c r="AB53"/>
  <c r="AD54"/>
  <c r="I53" i="63"/>
  <c r="K53"/>
  <c r="M53"/>
  <c r="O53"/>
  <c r="Q53"/>
  <c r="T53"/>
  <c r="V53"/>
  <c r="X53"/>
  <c r="Z53"/>
  <c r="AB53"/>
  <c r="AD53"/>
  <c r="AD54"/>
  <c r="N53"/>
  <c r="P54"/>
  <c r="S53"/>
  <c r="U54"/>
  <c r="Y53"/>
  <c r="Y54"/>
  <c r="AA53"/>
  <c r="AC54"/>
  <c r="I53" i="62"/>
  <c r="M53"/>
  <c r="O53"/>
  <c r="Q53"/>
  <c r="T53"/>
  <c r="V53"/>
  <c r="X53"/>
  <c r="Z53"/>
  <c r="AB53"/>
  <c r="AD53"/>
  <c r="AD54"/>
  <c r="J53"/>
  <c r="N53"/>
  <c r="P54"/>
  <c r="U53"/>
  <c r="U54"/>
  <c r="W53"/>
  <c r="Y54"/>
  <c r="AC53"/>
  <c r="AC54"/>
  <c r="AE53"/>
  <c r="I53" i="61"/>
  <c r="O53"/>
  <c r="Z53"/>
  <c r="AB53"/>
  <c r="AD53"/>
  <c r="AD54"/>
  <c r="P53"/>
  <c r="Y53"/>
  <c r="AC53"/>
  <c r="AE53" i="60"/>
  <c r="X53"/>
  <c r="Z53"/>
  <c r="AB53"/>
  <c r="AD53"/>
  <c r="AD54"/>
  <c r="Y53"/>
  <c r="AC53"/>
  <c r="AB53" i="42"/>
  <c r="X53"/>
  <c r="AC53"/>
  <c r="Y53"/>
  <c r="Q53"/>
  <c r="AF45" i="64"/>
  <c r="AG45" s="1"/>
  <c r="AG9"/>
  <c r="AG47" s="1"/>
  <c r="H54"/>
  <c r="J54"/>
  <c r="L54"/>
  <c r="N54"/>
  <c r="P54"/>
  <c r="S54"/>
  <c r="U54"/>
  <c r="W54"/>
  <c r="Y54"/>
  <c r="AA54"/>
  <c r="AC54"/>
  <c r="AE54"/>
  <c r="G53"/>
  <c r="I54"/>
  <c r="K54"/>
  <c r="M54"/>
  <c r="O54"/>
  <c r="Q54"/>
  <c r="T54"/>
  <c r="V54"/>
  <c r="X54"/>
  <c r="Z54"/>
  <c r="AB54"/>
  <c r="G67"/>
  <c r="AG9" i="63"/>
  <c r="J54"/>
  <c r="N54"/>
  <c r="S54"/>
  <c r="W54"/>
  <c r="AA54"/>
  <c r="AE54"/>
  <c r="G53"/>
  <c r="I54"/>
  <c r="K54"/>
  <c r="M54"/>
  <c r="O54"/>
  <c r="Q54"/>
  <c r="T54"/>
  <c r="V54"/>
  <c r="X54"/>
  <c r="Z54"/>
  <c r="AB54"/>
  <c r="AG9" i="62"/>
  <c r="AG47" s="1"/>
  <c r="H54"/>
  <c r="J54"/>
  <c r="L54"/>
  <c r="N54"/>
  <c r="S54"/>
  <c r="W54"/>
  <c r="AA54"/>
  <c r="AE54"/>
  <c r="G53"/>
  <c r="Y65"/>
  <c r="AC65" s="1"/>
  <c r="I54"/>
  <c r="K54"/>
  <c r="M54"/>
  <c r="O54"/>
  <c r="Q54"/>
  <c r="T54"/>
  <c r="V54"/>
  <c r="X54"/>
  <c r="Z54"/>
  <c r="AB54"/>
  <c r="AG9" i="61"/>
  <c r="H54"/>
  <c r="J54"/>
  <c r="L54"/>
  <c r="N54"/>
  <c r="P54"/>
  <c r="U54"/>
  <c r="Y54"/>
  <c r="AA54"/>
  <c r="AC54"/>
  <c r="AE54"/>
  <c r="G53"/>
  <c r="I54"/>
  <c r="M54"/>
  <c r="Q54"/>
  <c r="T54"/>
  <c r="V54"/>
  <c r="X54"/>
  <c r="Z54"/>
  <c r="AB54"/>
  <c r="G67"/>
  <c r="S54" i="60"/>
  <c r="W54"/>
  <c r="Y54"/>
  <c r="AA54"/>
  <c r="AC54"/>
  <c r="AE54"/>
  <c r="I54"/>
  <c r="X54"/>
  <c r="Z54"/>
  <c r="AB54"/>
  <c r="R54" i="42"/>
  <c r="Q54"/>
  <c r="K54"/>
  <c r="I54"/>
  <c r="M54"/>
  <c r="U54"/>
  <c r="Y54"/>
  <c r="AC54"/>
  <c r="X54"/>
  <c r="AB54"/>
  <c r="O54"/>
  <c r="S54"/>
  <c r="W54"/>
  <c r="AA54"/>
  <c r="AE54"/>
  <c r="Z54"/>
  <c r="AD54"/>
  <c r="G70" i="64"/>
  <c r="G54"/>
  <c r="AG47" i="63"/>
  <c r="G54"/>
  <c r="G69" i="62"/>
  <c r="G70"/>
  <c r="G54"/>
  <c r="Y66"/>
  <c r="AC66" s="1"/>
  <c r="G54" i="60"/>
  <c r="G54" i="42"/>
  <c r="R48" i="60" l="1"/>
  <c r="R46"/>
  <c r="AF47" i="61"/>
  <c r="AG9" i="60"/>
  <c r="AF47"/>
  <c r="AF47" i="42"/>
  <c r="AG46" i="64"/>
  <c r="G71"/>
  <c r="AC65" i="63"/>
  <c r="Y66"/>
  <c r="AC66" s="1"/>
  <c r="Y66" i="64"/>
  <c r="AC66" s="1"/>
  <c r="AC65"/>
  <c r="AF46" i="62"/>
  <c r="G69" i="64"/>
  <c r="G67" i="62"/>
  <c r="G66"/>
  <c r="G69" i="63"/>
  <c r="D27" i="65"/>
  <c r="G68" i="61"/>
  <c r="Y65" s="1"/>
  <c r="Y66" s="1"/>
  <c r="AC66" s="1"/>
  <c r="G66" i="64"/>
  <c r="O26" i="65"/>
  <c r="R48" i="42"/>
  <c r="G54" i="61"/>
  <c r="G66"/>
  <c r="AC65"/>
  <c r="G70"/>
  <c r="AG47"/>
  <c r="G69"/>
  <c r="Q12" i="65"/>
  <c r="G68" i="60"/>
  <c r="Y65" s="1"/>
  <c r="Y66" s="1"/>
  <c r="AC66" s="1"/>
  <c r="M11" i="65"/>
  <c r="AF45" i="60"/>
  <c r="AG45" s="1"/>
  <c r="G67"/>
  <c r="AF46"/>
  <c r="AG46" s="1"/>
  <c r="AG47"/>
  <c r="G69"/>
  <c r="G66"/>
  <c r="J6" i="65"/>
  <c r="S15"/>
  <c r="S70" i="64"/>
  <c r="S68"/>
  <c r="S69"/>
  <c r="S67"/>
  <c r="S66"/>
  <c r="S71" s="1"/>
  <c r="V66" s="1"/>
  <c r="S3"/>
  <c r="S70" i="63"/>
  <c r="S68"/>
  <c r="S66"/>
  <c r="S69"/>
  <c r="S67"/>
  <c r="G71"/>
  <c r="G70"/>
  <c r="G67"/>
  <c r="G66"/>
  <c r="AF45"/>
  <c r="AG45" s="1"/>
  <c r="K14" i="65"/>
  <c r="S3" i="63"/>
  <c r="AG46" i="62"/>
  <c r="G71"/>
  <c r="S69"/>
  <c r="S67"/>
  <c r="S66"/>
  <c r="S70"/>
  <c r="S68"/>
  <c r="K13" i="65"/>
  <c r="S3" i="62"/>
  <c r="AF45"/>
  <c r="AG45" s="1"/>
  <c r="AG46" i="61"/>
  <c r="G71"/>
  <c r="S3"/>
  <c r="S69"/>
  <c r="S67"/>
  <c r="S70"/>
  <c r="S68"/>
  <c r="S66"/>
  <c r="K12" i="65"/>
  <c r="G70" i="60"/>
  <c r="S70"/>
  <c r="S68"/>
  <c r="S67"/>
  <c r="S69"/>
  <c r="S66"/>
  <c r="K11" i="65"/>
  <c r="S3" i="60"/>
  <c r="AC4" i="65"/>
  <c r="S69" i="42"/>
  <c r="AG9"/>
  <c r="G70" s="1"/>
  <c r="S68"/>
  <c r="K10" i="65"/>
  <c r="T27"/>
  <c r="S27"/>
  <c r="R27"/>
  <c r="Q27"/>
  <c r="P27"/>
  <c r="N27"/>
  <c r="S70" i="42"/>
  <c r="G27" i="65"/>
  <c r="E27"/>
  <c r="M27"/>
  <c r="K27"/>
  <c r="I27"/>
  <c r="G66" i="42"/>
  <c r="G67"/>
  <c r="S66"/>
  <c r="F27" i="65"/>
  <c r="L27"/>
  <c r="J27"/>
  <c r="H27"/>
  <c r="I10"/>
  <c r="I22" s="1"/>
  <c r="M10"/>
  <c r="M22" s="1"/>
  <c r="M4" i="42"/>
  <c r="AD4" i="65"/>
  <c r="AF45" i="61"/>
  <c r="AG45" s="1"/>
  <c r="D26" i="65"/>
  <c r="A10"/>
  <c r="A12"/>
  <c r="A11"/>
  <c r="AF46" i="42"/>
  <c r="AG46" s="1"/>
  <c r="AF45"/>
  <c r="AG45" s="1"/>
  <c r="AG47"/>
  <c r="S67"/>
  <c r="G68"/>
  <c r="Y65" s="1"/>
  <c r="Y66" s="1"/>
  <c r="AC66" s="1"/>
  <c r="K22" i="65" l="1"/>
  <c r="Q13"/>
  <c r="V67" i="64"/>
  <c r="V71" s="1"/>
  <c r="O13" i="65"/>
  <c r="S13" s="1"/>
  <c r="O12"/>
  <c r="S12" s="1"/>
  <c r="G71" i="60"/>
  <c r="Q11" i="65"/>
  <c r="O11"/>
  <c r="AC65" i="60"/>
  <c r="V68" i="64"/>
  <c r="V69"/>
  <c r="V70"/>
  <c r="Q14" i="65"/>
  <c r="G14"/>
  <c r="F14"/>
  <c r="O14"/>
  <c r="S14" s="1"/>
  <c r="E14"/>
  <c r="S71" i="63"/>
  <c r="V69" s="1"/>
  <c r="V70"/>
  <c r="H14" i="65"/>
  <c r="F13"/>
  <c r="V66" i="62"/>
  <c r="S71"/>
  <c r="V68" s="1"/>
  <c r="D13" i="65"/>
  <c r="V69" i="62"/>
  <c r="V70"/>
  <c r="H13" i="65"/>
  <c r="V67" i="62"/>
  <c r="V71" s="1"/>
  <c r="E13" i="65"/>
  <c r="S71" i="61"/>
  <c r="V67" s="1"/>
  <c r="D12" i="65"/>
  <c r="V66" i="61"/>
  <c r="H12" i="65"/>
  <c r="G12"/>
  <c r="F12"/>
  <c r="E12"/>
  <c r="G11"/>
  <c r="F11"/>
  <c r="S11"/>
  <c r="S71" i="60"/>
  <c r="V67" s="1"/>
  <c r="D11" i="65"/>
  <c r="V66" i="60"/>
  <c r="E11" i="65"/>
  <c r="V70" i="60"/>
  <c r="H11" i="65"/>
  <c r="G10"/>
  <c r="G22" s="1"/>
  <c r="F10"/>
  <c r="F22" s="1"/>
  <c r="G69" i="42"/>
  <c r="H10" i="65"/>
  <c r="H22" s="1"/>
  <c r="S71" i="42"/>
  <c r="V66" s="1"/>
  <c r="E10" i="65"/>
  <c r="E22" s="1"/>
  <c r="G71" i="42"/>
  <c r="AC27" i="65"/>
  <c r="AC6"/>
  <c r="AD6" s="1"/>
  <c r="Q10"/>
  <c r="D10"/>
  <c r="D22" s="1"/>
  <c r="O10"/>
  <c r="O22" s="1"/>
  <c r="S22" s="1"/>
  <c r="AC5"/>
  <c r="AD5" s="1"/>
  <c r="AC65" i="42"/>
  <c r="V70"/>
  <c r="Q22" i="65" l="1"/>
  <c r="M23" s="1"/>
  <c r="V68" i="61"/>
  <c r="V69"/>
  <c r="V71" s="1"/>
  <c r="V70"/>
  <c r="V68" i="63"/>
  <c r="V66"/>
  <c r="V67"/>
  <c r="V71" s="1"/>
  <c r="V68" i="60"/>
  <c r="V69"/>
  <c r="V69" i="42"/>
  <c r="V68"/>
  <c r="V67"/>
  <c r="S10" i="65"/>
  <c r="V71" i="60" l="1"/>
  <c r="V71" i="42"/>
  <c r="N23" i="65"/>
</calcChain>
</file>

<file path=xl/sharedStrings.xml><?xml version="1.0" encoding="utf-8"?>
<sst xmlns="http://schemas.openxmlformats.org/spreadsheetml/2006/main" count="1511" uniqueCount="173">
  <si>
    <t>Soru için alınan puanların toplamı</t>
  </si>
  <si>
    <t>SIRA</t>
  </si>
  <si>
    <t>CEVAPLAMA BAŞARI ORANI (%)</t>
  </si>
  <si>
    <t>SINIF MEV.</t>
  </si>
  <si>
    <t>DÖNEM</t>
  </si>
  <si>
    <t>YAZILI</t>
  </si>
  <si>
    <t xml:space="preserve">DERS : </t>
  </si>
  <si>
    <t>SORUNUN DEĞER</t>
  </si>
  <si>
    <t>CEVAPLAMA ORANI</t>
  </si>
  <si>
    <t>BAŞARI ANALİZİ</t>
  </si>
  <si>
    <t xml:space="preserve">BAŞARILI ÖĞRENCİ SAYISI </t>
  </si>
  <si>
    <t xml:space="preserve">BAŞARISIZ ÖĞRENCİ SAYISI </t>
  </si>
  <si>
    <t>DÜZENLEYEN</t>
  </si>
  <si>
    <t>UYGUNDUR</t>
  </si>
  <si>
    <t>Okul Müdürü</t>
  </si>
  <si>
    <t>EN YÜKSEK ALINAN NOT</t>
  </si>
  <si>
    <t>EN DÜŞÜK ALINAN  NOT</t>
  </si>
  <si>
    <t>BAŞ.</t>
  </si>
  <si>
    <t>Başarı</t>
  </si>
  <si>
    <t>Başarısızlık</t>
  </si>
  <si>
    <t>DÜŞÜNCELER</t>
  </si>
  <si>
    <t>H : Hücre içerisinde bu değer görüldüğünde eksik yada yanlış bilgi girişi olduğu anlamını taşımaktadır.</t>
  </si>
  <si>
    <t>YUV.</t>
  </si>
  <si>
    <t>AKSOY</t>
  </si>
  <si>
    <t>Sınava Giren Öğrenci Sayısı</t>
  </si>
  <si>
    <t>Sınava Girmeyen Öğrenci Sayısı</t>
  </si>
  <si>
    <t>Başarılı Öğrenci Sayısı</t>
  </si>
  <si>
    <t>NOTLAR</t>
  </si>
  <si>
    <t>BAŞARI %</t>
  </si>
  <si>
    <t>TOPLAM</t>
  </si>
  <si>
    <t>ÖNERİ ve DÜŞÜNCELER</t>
  </si>
  <si>
    <t>ULAŞ</t>
  </si>
  <si>
    <t>Ders:</t>
  </si>
  <si>
    <t>Dönem:</t>
  </si>
  <si>
    <t>Başarılı Öğrenci Sayısı :</t>
  </si>
  <si>
    <t>Sınıf:</t>
  </si>
  <si>
    <t>Yazılı No:</t>
  </si>
  <si>
    <t>Başarısız Öğrenci Sayısı:</t>
  </si>
  <si>
    <t>Şubeler:</t>
  </si>
  <si>
    <t xml:space="preserve">Toplam Öğrenci: </t>
  </si>
  <si>
    <t>Sınava Giren Öğrenci Sayısı:</t>
  </si>
  <si>
    <t>SORULAR
VE
KONULARI</t>
  </si>
  <si>
    <t>SORU NO</t>
  </si>
  <si>
    <t>Sorulara Göre Puan Ortalamaları</t>
  </si>
  <si>
    <t>SORULARA GÖRE PUAN ORTALAMALARI GRAFİĞİ</t>
  </si>
  <si>
    <t>BAŞARI DURUMU GRAFİĞİ</t>
  </si>
  <si>
    <t xml:space="preserve">SINAVA GİREN ÖĞRENCİ SAYISI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</si>
  <si>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</si>
  <si>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</si>
  <si>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</si>
  <si>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</si>
  <si>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</si>
  <si>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</si>
  <si>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</si>
  <si>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</si>
  <si>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</si>
  <si>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</si>
  <si>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SINAVA GİRMEYEN ÖĞRENCİ SAYISI </t>
  </si>
  <si>
    <t>1. SORU</t>
  </si>
  <si>
    <t>2. SORU</t>
  </si>
  <si>
    <t>3. SORU</t>
  </si>
  <si>
    <t>4. SORU</t>
  </si>
  <si>
    <t>5. SORU</t>
  </si>
  <si>
    <t>6. SORU</t>
  </si>
  <si>
    <t>7. SORU</t>
  </si>
  <si>
    <t>8. SORU</t>
  </si>
  <si>
    <t>9. SORU</t>
  </si>
  <si>
    <t>10. SORU</t>
  </si>
  <si>
    <t>11. SORU</t>
  </si>
  <si>
    <t>12. SORU</t>
  </si>
  <si>
    <t>13. SORU</t>
  </si>
  <si>
    <t>14. SORU</t>
  </si>
  <si>
    <t>15. SORU</t>
  </si>
  <si>
    <t>16. SORU</t>
  </si>
  <si>
    <t>17. SORU</t>
  </si>
  <si>
    <t>18. SORU</t>
  </si>
  <si>
    <t>19. SORU</t>
  </si>
  <si>
    <t>20. SORU</t>
  </si>
  <si>
    <t>21. SORU</t>
  </si>
  <si>
    <t>22. SORU</t>
  </si>
  <si>
    <t>23. SORU</t>
  </si>
  <si>
    <t>24. SORU</t>
  </si>
  <si>
    <t>25. SORU</t>
  </si>
  <si>
    <t>SINIF NOT ORTALAMASI</t>
  </si>
  <si>
    <t xml:space="preserve">ŞUBE : </t>
  </si>
  <si>
    <t>NO</t>
  </si>
  <si>
    <t>ADI</t>
  </si>
  <si>
    <t>SOYADI</t>
  </si>
  <si>
    <t>SORULARIN KONUSU --&gt;</t>
  </si>
  <si>
    <t>SORULARIN PUAN DEĞERİ --&gt;</t>
  </si>
  <si>
    <t>TARİHİ :</t>
  </si>
  <si>
    <t>SINAV ADI :</t>
  </si>
  <si>
    <t>%</t>
  </si>
  <si>
    <t>:</t>
  </si>
  <si>
    <t>KİŞİ</t>
  </si>
  <si>
    <t>ARASI ALAN</t>
  </si>
  <si>
    <t>50-59</t>
  </si>
  <si>
    <t>60-69</t>
  </si>
  <si>
    <t>70-84</t>
  </si>
  <si>
    <t>85-100</t>
  </si>
  <si>
    <t>(PEKİYİ)</t>
  </si>
  <si>
    <t>(İYİ)</t>
  </si>
  <si>
    <t>(ORTA)</t>
  </si>
  <si>
    <t>(GEÇER)</t>
  </si>
  <si>
    <t>(GEÇMEZ)</t>
  </si>
  <si>
    <t>SINIFLAR</t>
  </si>
  <si>
    <t>ÖĞRETMENİ</t>
  </si>
  <si>
    <t>Başarasız Öğrenci Sayısı</t>
  </si>
  <si>
    <t>Başarı Yüzdesi</t>
  </si>
  <si>
    <t>ÖĞR.SAY</t>
  </si>
  <si>
    <t>SINAV SONUÇLARININ DEĞERLENDİRİLMESİ</t>
  </si>
  <si>
    <r>
      <rPr>
        <b/>
        <sz val="11"/>
        <color indexed="8"/>
        <rFont val="Calibri"/>
        <family val="2"/>
        <charset val="162"/>
      </rPr>
      <t>2-</t>
    </r>
    <r>
      <rPr>
        <sz val="10"/>
        <rFont val="Arial Tur"/>
        <charset val="162"/>
      </rPr>
      <t xml:space="preserve"> Puan Ortalamaları Dağılımındaki Farklılıkların Nedenleri :</t>
    </r>
  </si>
  <si>
    <r>
      <rPr>
        <b/>
        <sz val="11"/>
        <color indexed="8"/>
        <rFont val="Calibri"/>
        <family val="2"/>
        <charset val="162"/>
      </rPr>
      <t>4-</t>
    </r>
    <r>
      <rPr>
        <sz val="10"/>
        <rFont val="Arial Tur"/>
        <charset val="162"/>
      </rPr>
      <t xml:space="preserve"> Başarıyı Arttırmak İçin Alınacak Önlemler :</t>
    </r>
  </si>
  <si>
    <r>
      <rPr>
        <b/>
        <sz val="11"/>
        <color indexed="8"/>
        <rFont val="Calibri"/>
        <family val="2"/>
        <charset val="162"/>
      </rPr>
      <t>5-</t>
    </r>
    <r>
      <rPr>
        <sz val="10"/>
        <rFont val="Arial Tur"/>
        <charset val="162"/>
      </rPr>
      <t xml:space="preserve"> Başarıyı Arttırmak İçin Yapılacak çalışmalar :</t>
    </r>
  </si>
  <si>
    <t>ZÜMRE ÖĞRETMENLERİ</t>
  </si>
  <si>
    <t>SINIFIN NOT DAĞILIMI VE BAŞARI YÜZDESİ</t>
  </si>
  <si>
    <t>0-49</t>
  </si>
  <si>
    <t>SORULARDAN ALINAN PUANLARIN ARİTMETİK ORT.</t>
  </si>
  <si>
    <t>Sınıf ortalamasının %50 olduğu görüldü. En iyi anlaşılan konunun Kümeler, en az anlaşılan konunun Fonksiyonlar olduğu görüldü. Ayrıca bazı konuların yeterince kavranamadığı görüldü. Cevaplanma yüzdesi düşük olan konuların derslerde gözden geçirilmesine karar verildi.</t>
  </si>
  <si>
    <r>
      <rPr>
        <b/>
        <sz val="11"/>
        <color indexed="8"/>
        <rFont val="Calibri"/>
        <family val="2"/>
        <charset val="162"/>
      </rPr>
      <t xml:space="preserve">3- </t>
    </r>
    <r>
      <rPr>
        <sz val="10"/>
        <rFont val="Arial Tur"/>
        <charset val="162"/>
      </rPr>
      <t>Puan Ortalamasının 50 nin Altında Olmasının Nedenleri :</t>
    </r>
  </si>
  <si>
    <t>SINIFIN GENEL BAŞARISI</t>
  </si>
  <si>
    <t>Sınıf Mevcudu</t>
  </si>
  <si>
    <t xml:space="preserve">SINIF MEV.GÖRE BAŞARI ORTALAMASI </t>
  </si>
  <si>
    <t>Puan Dağılımı (Öğrenci Sayısı)</t>
  </si>
  <si>
    <t>Zümre Başkanı</t>
  </si>
  <si>
    <r>
      <rPr>
        <b/>
        <sz val="11"/>
        <color indexed="8"/>
        <rFont val="Calibri"/>
        <family val="2"/>
        <charset val="162"/>
      </rPr>
      <t>1-</t>
    </r>
    <r>
      <rPr>
        <sz val="10"/>
        <rFont val="Arial Tur"/>
        <charset val="162"/>
      </rPr>
      <t xml:space="preserve"> Sınıflar Arasında Başarı farkı Var mı? Varsa Nedenleri :</t>
    </r>
  </si>
  <si>
    <t>Okul Müdüru</t>
  </si>
  <si>
    <t>Sorunun Tam Puanı</t>
  </si>
  <si>
    <t>SNF</t>
  </si>
  <si>
    <t>TOPL.PUAN</t>
  </si>
  <si>
    <r>
      <t xml:space="preserve">* Sonuç bilgilerinin oluşması için </t>
    </r>
    <r>
      <rPr>
        <b/>
        <sz val="9"/>
        <color indexed="10"/>
        <rFont val="Arial Tur"/>
        <charset val="162"/>
      </rPr>
      <t>Öğrenci No</t>
    </r>
    <r>
      <rPr>
        <sz val="9"/>
        <color indexed="10"/>
        <rFont val="Arial Tur"/>
        <charset val="162"/>
      </rPr>
      <t xml:space="preserve"> ve </t>
    </r>
    <r>
      <rPr>
        <b/>
        <sz val="9"/>
        <color indexed="10"/>
        <rFont val="Arial Tur"/>
        <charset val="162"/>
      </rPr>
      <t>Adı Soyadı</t>
    </r>
    <r>
      <rPr>
        <sz val="9"/>
        <color indexed="10"/>
        <rFont val="Arial Tur"/>
        <charset val="162"/>
      </rPr>
      <t xml:space="preserve"> bilgilerinin eksiksiz girilmesi gerekmektedir. </t>
    </r>
  </si>
  <si>
    <t>SORULARDAN TAM PUAN ALANLARIN SAYISI</t>
  </si>
  <si>
    <t>SORULARDAN SIFIR PUAN ALANLARIN SAYISI</t>
  </si>
  <si>
    <t>Ortalama Puan</t>
  </si>
  <si>
    <t>TOPLAM PUAN</t>
  </si>
  <si>
    <t>Sınav Tarihi</t>
  </si>
  <si>
    <t>Dönem</t>
  </si>
  <si>
    <t>Yazılı</t>
  </si>
  <si>
    <t>Öğretim Yılı</t>
  </si>
  <si>
    <t>Okul</t>
  </si>
  <si>
    <t>Sınıf</t>
  </si>
  <si>
    <t>Şubeler</t>
  </si>
  <si>
    <t>SINAVA GİREN ÖĞR:</t>
  </si>
  <si>
    <t>Düzenleme Tarihi</t>
  </si>
  <si>
    <t>GENEL BİLGİLER</t>
  </si>
  <si>
    <t>Düzenleyen</t>
  </si>
  <si>
    <t>DERSE GİREN ÖĞRETMEN</t>
  </si>
  <si>
    <t>SINIF MEV.:</t>
  </si>
  <si>
    <t>BİRL.</t>
  </si>
  <si>
    <t>ŞB</t>
  </si>
  <si>
    <t>BAŞLIK</t>
  </si>
  <si>
    <t>Branş</t>
  </si>
  <si>
    <t>Zümre Öğretmenleri</t>
  </si>
  <si>
    <t>NOTLARIN DAĞILIMI</t>
  </si>
  <si>
    <t>AÇIKLAMALAR:</t>
  </si>
  <si>
    <t>DİĞER SAYFALARDA BİR HÜCREDEKİ BİLGİ  "=" İLE BAŞLIYORSA FORMÜL İÇERDİĞİNDEN DEĞİŞTİRMEYİNİZ.</t>
  </si>
  <si>
    <t>BU SAYFADAKİ VE KONULAR SAYFASINDAKİ BİLGİLERİ DEĞİŞTİRİNİZ</t>
  </si>
  <si>
    <t>A,B,C,D,E,F  ADLI SAYFALARDA SADECE DÜŞÜNCE VE ÖNERİLER KISMINI DEĞİŞTİRİNİZ.NOTLARI GİRDİKTEN SONRA ORTALAMALAR OTOMATİK HESAPLANACAKTIR.</t>
  </si>
  <si>
    <t>1-</t>
  </si>
  <si>
    <t>2-</t>
  </si>
  <si>
    <t>3-</t>
  </si>
  <si>
    <t>4-</t>
  </si>
  <si>
    <t>TÜM SINIFLARIN NOTLARI GİRİLDİKTEN SONRA HER SINIFIN SAYFASINDAKİ DÜŞÜNCE VE ÖNERİLERİ DOLDURUP ÇIKTI ALABİLİRSİNİZ. TÜMÜ-1 , TÜMÜ-2 VEYA TÜMÜ-3 YAZAN SAYFALARDAN HANGİSİ HOŞUNUZA GİDERSE ÇIKTISINI ALARAK TÜM SINIFLARIN ORTALAMASINI ALABİLİRSİNİZ.</t>
  </si>
  <si>
    <t>5-</t>
  </si>
  <si>
    <t>BAŞLIK TÜMÜ</t>
  </si>
  <si>
    <t>Sınıf ortalamasının %60 olduğu görüldü. Ayrıca bazı konuların yeterince kavranamadığı görüldü. Cevaplanma yüzdesi düşük olan konuların derslerde gözden geçirilmesine karar verildi.</t>
  </si>
  <si>
    <t>Sınıf ortalamasının %79 olduğu görüldü.  Ayrıca bazı konuların yeterince kavranamadığı görüldü. Cevaplanma yüzdesi düşük olan konuların derslerde gözden geçirilmesine karar verildi.</t>
  </si>
  <si>
    <t>10/A-1</t>
  </si>
  <si>
    <t>OKUL ÖĞRENCİ LİSTESİNDEN İSTEDİĞİNİZ SINIFLARIN LİSTESİNİ ALARAK A,B,C,D,E,F  ADLI SAYFALARA FORMATA UYGUN OLARAK YAPIŞTIRINIZ</t>
  </si>
  <si>
    <t>Sınıf ortalamasının %79 olduğu görüldü. Cevaplanma yüzdesi düşük olan konuların derslerde gözden geçirilmesine karar verildi.</t>
  </si>
  <si>
    <t>Sınıf ortalamasının %80 olduğu görüldü.  Cevaplanma yüzdesi düşük olan konuların derslerde gözden geçirilmesine karar verildi.</t>
  </si>
  <si>
    <t>MUSTAFA GÖKÇELİ</t>
  </si>
  <si>
    <t>TARİH</t>
  </si>
</sst>
</file>

<file path=xl/styles.xml><?xml version="1.0" encoding="utf-8"?>
<styleSheet xmlns="http://schemas.openxmlformats.org/spreadsheetml/2006/main">
  <numFmts count="4">
    <numFmt numFmtId="164" formatCode="0.0"/>
    <numFmt numFmtId="165" formatCode="%0.0"/>
    <numFmt numFmtId="166" formatCode="%0"/>
    <numFmt numFmtId="167" formatCode="0.000000000"/>
  </numFmts>
  <fonts count="96">
    <font>
      <sz val="10"/>
      <name val="Arial Tur"/>
      <charset val="162"/>
    </font>
    <font>
      <sz val="10"/>
      <name val="Arial Tur"/>
      <charset val="162"/>
    </font>
    <font>
      <b/>
      <sz val="10"/>
      <name val="Arial Tur"/>
      <charset val="162"/>
    </font>
    <font>
      <sz val="8"/>
      <name val="Arial Tur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sz val="9"/>
      <name val="Verdana"/>
      <family val="2"/>
      <charset val="162"/>
    </font>
    <font>
      <b/>
      <sz val="9"/>
      <name val="Verdana"/>
      <family val="2"/>
      <charset val="162"/>
    </font>
    <font>
      <b/>
      <sz val="10"/>
      <name val="Times New Roman"/>
      <family val="1"/>
      <charset val="162"/>
    </font>
    <font>
      <b/>
      <sz val="10"/>
      <color indexed="8"/>
      <name val="Arial Unicode MS"/>
      <family val="2"/>
      <charset val="162"/>
    </font>
    <font>
      <b/>
      <sz val="11"/>
      <name val="Times New Roman"/>
      <family val="1"/>
      <charset val="162"/>
    </font>
    <font>
      <sz val="9"/>
      <color indexed="9"/>
      <name val="Times New Roman"/>
      <family val="1"/>
      <charset val="162"/>
    </font>
    <font>
      <sz val="10"/>
      <color indexed="9"/>
      <name val="Arial Tur"/>
      <charset val="162"/>
    </font>
    <font>
      <sz val="10"/>
      <name val="Times New Roman"/>
      <family val="1"/>
      <charset val="162"/>
    </font>
    <font>
      <b/>
      <sz val="10"/>
      <name val="Verdana"/>
      <family val="2"/>
      <charset val="162"/>
    </font>
    <font>
      <sz val="9"/>
      <color indexed="10"/>
      <name val="Times New Roman"/>
      <family val="1"/>
      <charset val="162"/>
    </font>
    <font>
      <sz val="10"/>
      <color indexed="10"/>
      <name val="Arial Tur"/>
      <charset val="162"/>
    </font>
    <font>
      <b/>
      <i/>
      <sz val="9"/>
      <color indexed="9"/>
      <name val="Times New Roman"/>
      <family val="1"/>
      <charset val="162"/>
    </font>
    <font>
      <b/>
      <sz val="10"/>
      <color indexed="10"/>
      <name val="Times New Roman"/>
      <family val="1"/>
      <charset val="162"/>
    </font>
    <font>
      <sz val="10"/>
      <color indexed="8"/>
      <name val="ARIAL"/>
      <family val="2"/>
      <charset val="1"/>
    </font>
    <font>
      <sz val="9"/>
      <name val="Arial"/>
      <family val="2"/>
      <charset val="162"/>
    </font>
    <font>
      <b/>
      <sz val="9"/>
      <name val="Arial Tur"/>
      <charset val="162"/>
    </font>
    <font>
      <b/>
      <sz val="9"/>
      <name val="Arial"/>
      <family val="2"/>
      <charset val="162"/>
    </font>
    <font>
      <b/>
      <sz val="10"/>
      <color indexed="8"/>
      <name val="Arial"/>
      <family val="2"/>
      <charset val="162"/>
    </font>
    <font>
      <b/>
      <sz val="1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b/>
      <sz val="8"/>
      <name val="Arial Tur"/>
      <charset val="162"/>
    </font>
    <font>
      <b/>
      <sz val="8"/>
      <color indexed="8"/>
      <name val="Arial Tur"/>
      <charset val="162"/>
    </font>
    <font>
      <sz val="8"/>
      <color indexed="8"/>
      <name val="Arial"/>
      <family val="2"/>
      <charset val="162"/>
    </font>
    <font>
      <b/>
      <sz val="8"/>
      <color indexed="8"/>
      <name val="Arial"/>
      <family val="2"/>
      <charset val="162"/>
    </font>
    <font>
      <b/>
      <i/>
      <sz val="8"/>
      <color indexed="8"/>
      <name val="Arial"/>
      <family val="2"/>
      <charset val="162"/>
    </font>
    <font>
      <sz val="10"/>
      <name val="Arial"/>
      <family val="2"/>
      <charset val="162"/>
    </font>
    <font>
      <b/>
      <sz val="10"/>
      <name val="Arial Narrow"/>
      <family val="2"/>
      <charset val="162"/>
    </font>
    <font>
      <b/>
      <sz val="9"/>
      <name val="Arial Narrow"/>
      <family val="2"/>
      <charset val="162"/>
    </font>
    <font>
      <b/>
      <sz val="9"/>
      <color indexed="8"/>
      <name val="Arial"/>
      <family val="2"/>
      <charset val="162"/>
    </font>
    <font>
      <b/>
      <sz val="9"/>
      <color indexed="8"/>
      <name val="Arial Narrow"/>
      <family val="2"/>
      <charset val="162"/>
    </font>
    <font>
      <b/>
      <sz val="11"/>
      <name val="Arial Narrow"/>
      <family val="2"/>
      <charset val="162"/>
    </font>
    <font>
      <sz val="10"/>
      <name val="Arial Narrow"/>
      <family val="2"/>
      <charset val="162"/>
    </font>
    <font>
      <sz val="9"/>
      <name val="Arial Narrow"/>
      <family val="2"/>
      <charset val="162"/>
    </font>
    <font>
      <b/>
      <sz val="12"/>
      <name val="Arial Narrow"/>
      <family val="2"/>
      <charset val="162"/>
    </font>
    <font>
      <b/>
      <sz val="8"/>
      <name val="Verdana"/>
      <family val="2"/>
      <charset val="162"/>
    </font>
    <font>
      <b/>
      <i/>
      <sz val="9"/>
      <name val="Arial"/>
      <family val="2"/>
      <charset val="162"/>
    </font>
    <font>
      <b/>
      <sz val="12"/>
      <name val="Arial Black"/>
      <family val="2"/>
      <charset val="162"/>
    </font>
    <font>
      <b/>
      <sz val="11"/>
      <color indexed="8"/>
      <name val="Arial Narrow"/>
      <family val="2"/>
      <charset val="162"/>
    </font>
    <font>
      <b/>
      <sz val="16"/>
      <name val="Tahoma"/>
      <family val="2"/>
      <charset val="162"/>
    </font>
    <font>
      <sz val="10"/>
      <color indexed="8"/>
      <name val="Arial"/>
      <family val="2"/>
      <charset val="162"/>
    </font>
    <font>
      <b/>
      <sz val="11"/>
      <color indexed="8"/>
      <name val="Calibri"/>
      <family val="2"/>
      <charset val="162"/>
    </font>
    <font>
      <sz val="8"/>
      <name val="Arial Narrow"/>
      <family val="2"/>
      <charset val="162"/>
    </font>
    <font>
      <sz val="11"/>
      <name val="Arial Tur"/>
      <charset val="162"/>
    </font>
    <font>
      <b/>
      <sz val="8"/>
      <color indexed="8"/>
      <name val="Arial Narrow"/>
      <family val="2"/>
      <charset val="162"/>
    </font>
    <font>
      <b/>
      <sz val="8"/>
      <name val="Arial Narrow"/>
      <family val="2"/>
      <charset val="162"/>
    </font>
    <font>
      <sz val="8"/>
      <name val="Times New Roman"/>
      <family val="1"/>
      <charset val="162"/>
    </font>
    <font>
      <b/>
      <sz val="10"/>
      <color indexed="8"/>
      <name val="Arial Narrow"/>
      <family val="2"/>
      <charset val="162"/>
    </font>
    <font>
      <sz val="8"/>
      <color indexed="8"/>
      <name val="Arial Narrow"/>
      <family val="2"/>
      <charset val="162"/>
    </font>
    <font>
      <sz val="9"/>
      <color indexed="10"/>
      <name val="Arial Tur"/>
      <charset val="162"/>
    </font>
    <font>
      <b/>
      <sz val="9"/>
      <color indexed="10"/>
      <name val="Arial Tur"/>
      <charset val="162"/>
    </font>
    <font>
      <sz val="12"/>
      <name val="Arial Tur"/>
      <charset val="162"/>
    </font>
    <font>
      <sz val="8"/>
      <name val="Verdana"/>
      <family val="2"/>
      <charset val="162"/>
    </font>
    <font>
      <b/>
      <u/>
      <sz val="10"/>
      <name val="Arial Tur"/>
      <charset val="162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9"/>
      <color rgb="FF92D050"/>
      <name val="Times New Roman"/>
      <family val="1"/>
      <charset val="162"/>
    </font>
    <font>
      <sz val="8"/>
      <color rgb="FF92D050"/>
      <name val="Times New Roman"/>
      <family val="1"/>
      <charset val="162"/>
    </font>
    <font>
      <b/>
      <sz val="10"/>
      <color rgb="FFFF0000"/>
      <name val="Arial Tur"/>
      <charset val="162"/>
    </font>
    <font>
      <sz val="10"/>
      <color theme="1"/>
      <name val="Arial Tur"/>
      <charset val="162"/>
    </font>
    <font>
      <b/>
      <i/>
      <sz val="9"/>
      <color theme="0"/>
      <name val="Times New Roman"/>
      <family val="1"/>
      <charset val="162"/>
    </font>
    <font>
      <sz val="10"/>
      <color theme="0"/>
      <name val="Arial Tur"/>
      <charset val="162"/>
    </font>
    <font>
      <sz val="9"/>
      <color theme="0"/>
      <name val="Times New Roman"/>
      <family val="1"/>
      <charset val="162"/>
    </font>
    <font>
      <sz val="8"/>
      <color theme="0"/>
      <name val="Times New Roman"/>
      <family val="1"/>
      <charset val="162"/>
    </font>
    <font>
      <b/>
      <sz val="11"/>
      <color theme="0"/>
      <name val="Times New Roman"/>
      <family val="1"/>
      <charset val="162"/>
    </font>
    <font>
      <b/>
      <sz val="10"/>
      <color rgb="FFFF0000"/>
      <name val="Arial"/>
      <family val="2"/>
      <charset val="162"/>
    </font>
    <font>
      <b/>
      <sz val="8"/>
      <color theme="0"/>
      <name val="Times New Roman"/>
      <family val="1"/>
      <charset val="162"/>
    </font>
    <font>
      <sz val="8"/>
      <color theme="0"/>
      <name val="Arial Tur"/>
      <charset val="162"/>
    </font>
    <font>
      <b/>
      <sz val="11"/>
      <color theme="0"/>
      <name val="Arial"/>
      <family val="2"/>
      <charset val="162"/>
    </font>
    <font>
      <b/>
      <sz val="10"/>
      <color theme="1"/>
      <name val="Arial Narrow"/>
      <family val="2"/>
      <charset val="162"/>
    </font>
    <font>
      <b/>
      <sz val="9"/>
      <color theme="0"/>
      <name val="Arial"/>
      <family val="2"/>
      <charset val="162"/>
    </font>
    <font>
      <b/>
      <sz val="14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sz val="10"/>
      <color theme="3"/>
      <name val="Arial Tur"/>
      <charset val="162"/>
    </font>
    <font>
      <b/>
      <sz val="10"/>
      <color theme="3"/>
      <name val="Arial Tur"/>
      <charset val="162"/>
    </font>
    <font>
      <sz val="8"/>
      <color theme="0" tint="-4.9989318521683403E-2"/>
      <name val="Arial Tur"/>
      <charset val="162"/>
    </font>
    <font>
      <sz val="8"/>
      <color theme="0" tint="-0.14999847407452621"/>
      <name val="Arial Tur"/>
      <charset val="162"/>
    </font>
    <font>
      <b/>
      <sz val="10"/>
      <color theme="0"/>
      <name val="Times New Roman"/>
      <family val="1"/>
      <charset val="162"/>
    </font>
    <font>
      <sz val="10"/>
      <color rgb="FFFF0000"/>
      <name val="Arial Tur"/>
      <charset val="162"/>
    </font>
    <font>
      <sz val="10"/>
      <color rgb="FF00B050"/>
      <name val="Arial Tur"/>
      <charset val="162"/>
    </font>
    <font>
      <sz val="10"/>
      <color rgb="FF0070C0"/>
      <name val="Arial Tur"/>
      <charset val="162"/>
    </font>
    <font>
      <b/>
      <sz val="10"/>
      <color rgb="FF0070C0"/>
      <name val="Arial Tur"/>
      <charset val="162"/>
    </font>
    <font>
      <b/>
      <sz val="8"/>
      <color rgb="FFFF0000"/>
      <name val="Arial Narrow"/>
      <family val="2"/>
      <charset val="162"/>
    </font>
    <font>
      <b/>
      <sz val="10"/>
      <color theme="0"/>
      <name val="Arial"/>
      <family val="2"/>
      <charset val="162"/>
    </font>
    <font>
      <b/>
      <sz val="8"/>
      <color theme="0"/>
      <name val="Arial Tur"/>
      <charset val="162"/>
    </font>
    <font>
      <sz val="10"/>
      <color theme="0"/>
      <name val="Arial"/>
      <family val="2"/>
      <charset val="162"/>
    </font>
    <font>
      <b/>
      <sz val="10"/>
      <color theme="0"/>
      <name val="Arial Narrow"/>
      <family val="2"/>
      <charset val="162"/>
    </font>
    <font>
      <b/>
      <sz val="10"/>
      <color theme="0"/>
      <name val="Arial Tur"/>
      <charset val="162"/>
    </font>
    <font>
      <sz val="10"/>
      <color theme="0"/>
      <name val="Arial Narrow"/>
      <family val="2"/>
      <charset val="162"/>
    </font>
    <font>
      <sz val="8"/>
      <color theme="0"/>
      <name val="Arial Narrow"/>
      <family val="2"/>
      <charset val="16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>
      <alignment vertical="top"/>
    </xf>
    <xf numFmtId="9" fontId="1" fillId="0" borderId="0" applyFont="0" applyFill="0" applyBorder="0" applyAlignment="0" applyProtection="0"/>
  </cellStyleXfs>
  <cellXfs count="487">
    <xf numFmtId="0" fontId="0" fillId="0" borderId="0" xfId="0"/>
    <xf numFmtId="0" fontId="17" fillId="2" borderId="0" xfId="0" applyFont="1" applyFill="1" applyBorder="1" applyAlignment="1" applyProtection="1">
      <alignment horizontal="center" vertical="center" shrinkToFit="1"/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0" fillId="2" borderId="1" xfId="0" applyFill="1" applyBorder="1" applyProtection="1">
      <protection hidden="1"/>
    </xf>
    <xf numFmtId="0" fontId="5" fillId="2" borderId="2" xfId="0" applyFont="1" applyFill="1" applyBorder="1" applyProtection="1">
      <protection hidden="1"/>
    </xf>
    <xf numFmtId="0" fontId="5" fillId="2" borderId="0" xfId="0" applyFont="1" applyFill="1" applyProtection="1">
      <protection hidden="1"/>
    </xf>
    <xf numFmtId="0" fontId="0" fillId="2" borderId="4" xfId="0" applyFill="1" applyBorder="1" applyProtection="1">
      <protection hidden="1"/>
    </xf>
    <xf numFmtId="0" fontId="8" fillId="2" borderId="5" xfId="0" applyFont="1" applyFill="1" applyBorder="1" applyAlignment="1" applyProtection="1">
      <alignment horizontal="left"/>
      <protection hidden="1"/>
    </xf>
    <xf numFmtId="0" fontId="8" fillId="2" borderId="5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Protection="1">
      <protection hidden="1"/>
    </xf>
    <xf numFmtId="0" fontId="8" fillId="2" borderId="5" xfId="0" applyFont="1" applyFill="1" applyBorder="1" applyAlignment="1" applyProtection="1">
      <protection hidden="1"/>
    </xf>
    <xf numFmtId="0" fontId="9" fillId="2" borderId="5" xfId="0" applyFont="1" applyFill="1" applyBorder="1" applyAlignment="1" applyProtection="1">
      <alignment horizontal="center" vertical="center"/>
      <protection hidden="1"/>
    </xf>
    <xf numFmtId="14" fontId="5" fillId="2" borderId="5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vertical="center" shrinkToFit="1"/>
      <protection hidden="1"/>
    </xf>
    <xf numFmtId="0" fontId="5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12" fillId="0" borderId="0" xfId="0" applyFont="1" applyProtection="1">
      <protection hidden="1"/>
    </xf>
    <xf numFmtId="0" fontId="11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/>
      <protection hidden="1"/>
    </xf>
    <xf numFmtId="0" fontId="16" fillId="2" borderId="0" xfId="0" applyFont="1" applyFill="1" applyBorder="1" applyProtection="1">
      <protection hidden="1"/>
    </xf>
    <xf numFmtId="0" fontId="15" fillId="2" borderId="0" xfId="0" applyFont="1" applyFill="1" applyBorder="1" applyProtection="1">
      <protection hidden="1"/>
    </xf>
    <xf numFmtId="0" fontId="15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18" fillId="2" borderId="0" xfId="0" applyFont="1" applyFill="1" applyBorder="1" applyAlignment="1" applyProtection="1">
      <alignment horizontal="center"/>
      <protection hidden="1"/>
    </xf>
    <xf numFmtId="0" fontId="0" fillId="2" borderId="0" xfId="0" applyFill="1"/>
    <xf numFmtId="0" fontId="25" fillId="2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indent="1"/>
      <protection hidden="1"/>
    </xf>
    <xf numFmtId="0" fontId="5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13" fillId="8" borderId="11" xfId="0" applyFont="1" applyFill="1" applyBorder="1" applyAlignment="1" applyProtection="1">
      <alignment horizontal="left" indent="1"/>
      <protection hidden="1"/>
    </xf>
    <xf numFmtId="0" fontId="5" fillId="8" borderId="0" xfId="0" applyFont="1" applyFill="1" applyBorder="1" applyProtection="1">
      <protection hidden="1"/>
    </xf>
    <xf numFmtId="0" fontId="10" fillId="8" borderId="11" xfId="0" applyFont="1" applyFill="1" applyBorder="1" applyAlignment="1" applyProtection="1">
      <alignment horizontal="center" vertical="center" shrinkToFit="1"/>
      <protection hidden="1"/>
    </xf>
    <xf numFmtId="0" fontId="10" fillId="8" borderId="0" xfId="0" applyFont="1" applyFill="1" applyBorder="1" applyAlignment="1" applyProtection="1">
      <alignment vertical="center" shrinkToFit="1"/>
      <protection hidden="1"/>
    </xf>
    <xf numFmtId="0" fontId="10" fillId="8" borderId="21" xfId="0" applyFont="1" applyFill="1" applyBorder="1" applyAlignment="1" applyProtection="1">
      <alignment vertical="center" shrinkToFit="1"/>
      <protection hidden="1"/>
    </xf>
    <xf numFmtId="0" fontId="61" fillId="8" borderId="21" xfId="0" applyFont="1" applyFill="1" applyBorder="1" applyAlignment="1" applyProtection="1">
      <alignment horizontal="left" vertical="center" indent="1" shrinkToFit="1"/>
      <protection hidden="1"/>
    </xf>
    <xf numFmtId="0" fontId="5" fillId="8" borderId="11" xfId="0" applyFont="1" applyFill="1" applyBorder="1" applyProtection="1">
      <protection hidden="1"/>
    </xf>
    <xf numFmtId="0" fontId="62" fillId="2" borderId="0" xfId="0" applyFont="1" applyFill="1" applyBorder="1" applyProtection="1">
      <protection hidden="1"/>
    </xf>
    <xf numFmtId="0" fontId="62" fillId="2" borderId="0" xfId="0" applyFont="1" applyFill="1" applyProtection="1">
      <protection hidden="1"/>
    </xf>
    <xf numFmtId="0" fontId="63" fillId="2" borderId="0" xfId="0" applyFont="1" applyFill="1" applyProtection="1">
      <protection hidden="1"/>
    </xf>
    <xf numFmtId="0" fontId="62" fillId="0" borderId="0" xfId="0" applyFont="1" applyProtection="1">
      <protection hidden="1"/>
    </xf>
    <xf numFmtId="0" fontId="3" fillId="2" borderId="0" xfId="0" applyFont="1" applyFill="1" applyAlignment="1" applyProtection="1">
      <protection hidden="1"/>
    </xf>
    <xf numFmtId="0" fontId="62" fillId="0" borderId="0" xfId="0" applyFont="1" applyFill="1" applyProtection="1">
      <protection hidden="1"/>
    </xf>
    <xf numFmtId="0" fontId="15" fillId="0" borderId="0" xfId="0" applyFont="1" applyFill="1" applyBorder="1" applyProtection="1">
      <protection hidden="1"/>
    </xf>
    <xf numFmtId="0" fontId="8" fillId="9" borderId="0" xfId="0" applyFont="1" applyFill="1" applyBorder="1" applyAlignment="1" applyProtection="1">
      <protection hidden="1"/>
    </xf>
    <xf numFmtId="0" fontId="13" fillId="9" borderId="0" xfId="0" applyFont="1" applyFill="1" applyBorder="1" applyAlignment="1" applyProtection="1">
      <protection hidden="1"/>
    </xf>
    <xf numFmtId="0" fontId="8" fillId="9" borderId="11" xfId="0" applyFont="1" applyFill="1" applyBorder="1" applyAlignment="1" applyProtection="1">
      <protection hidden="1"/>
    </xf>
    <xf numFmtId="0" fontId="8" fillId="9" borderId="21" xfId="0" applyFont="1" applyFill="1" applyBorder="1" applyAlignment="1" applyProtection="1">
      <protection hidden="1"/>
    </xf>
    <xf numFmtId="0" fontId="5" fillId="9" borderId="21" xfId="0" applyFont="1" applyFill="1" applyBorder="1" applyProtection="1">
      <protection hidden="1"/>
    </xf>
    <xf numFmtId="0" fontId="5" fillId="9" borderId="11" xfId="0" applyFont="1" applyFill="1" applyBorder="1" applyProtection="1">
      <protection hidden="1"/>
    </xf>
    <xf numFmtId="0" fontId="36" fillId="3" borderId="8" xfId="0" applyFont="1" applyFill="1" applyBorder="1" applyAlignment="1" applyProtection="1">
      <alignment horizontal="center" vertical="center"/>
      <protection hidden="1"/>
    </xf>
    <xf numFmtId="0" fontId="38" fillId="4" borderId="9" xfId="0" applyNumberFormat="1" applyFont="1" applyFill="1" applyBorder="1" applyAlignment="1" applyProtection="1">
      <alignment horizontal="center" vertical="center" shrinkToFit="1"/>
      <protection hidden="1"/>
    </xf>
    <xf numFmtId="0" fontId="64" fillId="0" borderId="0" xfId="0" applyFont="1" applyFill="1" applyBorder="1"/>
    <xf numFmtId="0" fontId="62" fillId="0" borderId="0" xfId="0" applyFont="1" applyBorder="1" applyProtection="1">
      <protection hidden="1"/>
    </xf>
    <xf numFmtId="0" fontId="66" fillId="2" borderId="0" xfId="0" applyFont="1" applyFill="1" applyBorder="1" applyAlignment="1" applyProtection="1">
      <alignment horizontal="left" vertical="center"/>
      <protection hidden="1"/>
    </xf>
    <xf numFmtId="0" fontId="66" fillId="2" borderId="0" xfId="0" applyFont="1" applyFill="1" applyBorder="1" applyAlignment="1" applyProtection="1">
      <alignment horizontal="center" vertical="center" shrinkToFit="1"/>
      <protection hidden="1"/>
    </xf>
    <xf numFmtId="0" fontId="67" fillId="2" borderId="0" xfId="0" applyFont="1" applyFill="1" applyBorder="1" applyProtection="1">
      <protection hidden="1"/>
    </xf>
    <xf numFmtId="0" fontId="68" fillId="2" borderId="0" xfId="0" applyFont="1" applyFill="1" applyBorder="1" applyAlignment="1" applyProtection="1">
      <alignment vertical="center"/>
      <protection hidden="1"/>
    </xf>
    <xf numFmtId="0" fontId="68" fillId="2" borderId="0" xfId="0" applyFont="1" applyFill="1" applyBorder="1" applyAlignment="1" applyProtection="1">
      <alignment horizontal="center" vertical="center"/>
      <protection hidden="1"/>
    </xf>
    <xf numFmtId="0" fontId="68" fillId="2" borderId="0" xfId="0" applyFont="1" applyFill="1" applyBorder="1" applyProtection="1">
      <protection hidden="1"/>
    </xf>
    <xf numFmtId="0" fontId="68" fillId="2" borderId="0" xfId="0" applyFont="1" applyFill="1" applyBorder="1" applyAlignment="1" applyProtection="1">
      <alignment horizontal="center"/>
      <protection hidden="1"/>
    </xf>
    <xf numFmtId="0" fontId="70" fillId="0" borderId="0" xfId="0" applyFont="1" applyFill="1" applyBorder="1" applyAlignment="1" applyProtection="1">
      <alignment horizontal="center" vertical="center" shrinkToFit="1"/>
      <protection hidden="1"/>
    </xf>
    <xf numFmtId="0" fontId="24" fillId="0" borderId="22" xfId="0" applyFont="1" applyFill="1" applyBorder="1" applyAlignment="1" applyProtection="1">
      <alignment horizontal="left" indent="1"/>
      <protection hidden="1"/>
    </xf>
    <xf numFmtId="0" fontId="24" fillId="0" borderId="11" xfId="0" applyFont="1" applyFill="1" applyBorder="1" applyAlignment="1" applyProtection="1">
      <alignment horizontal="left" indent="1"/>
      <protection hidden="1"/>
    </xf>
    <xf numFmtId="0" fontId="22" fillId="0" borderId="0" xfId="0" applyFont="1" applyFill="1" applyBorder="1" applyProtection="1">
      <protection hidden="1"/>
    </xf>
    <xf numFmtId="0" fontId="24" fillId="0" borderId="12" xfId="0" applyFont="1" applyFill="1" applyBorder="1" applyAlignment="1" applyProtection="1">
      <alignment horizontal="left" indent="1"/>
      <protection hidden="1"/>
    </xf>
    <xf numFmtId="0" fontId="22" fillId="0" borderId="7" xfId="0" applyFont="1" applyFill="1" applyBorder="1" applyProtection="1">
      <protection hidden="1"/>
    </xf>
    <xf numFmtId="0" fontId="24" fillId="0" borderId="0" xfId="0" applyFont="1" applyFill="1" applyBorder="1" applyAlignment="1" applyProtection="1">
      <alignment horizontal="left" indent="1"/>
      <protection hidden="1"/>
    </xf>
    <xf numFmtId="0" fontId="24" fillId="0" borderId="23" xfId="0" applyFont="1" applyFill="1" applyBorder="1" applyAlignment="1" applyProtection="1">
      <alignment horizontal="left" indent="1"/>
      <protection hidden="1"/>
    </xf>
    <xf numFmtId="0" fontId="68" fillId="0" borderId="0" xfId="0" applyNumberFormat="1" applyFont="1" applyFill="1" applyBorder="1" applyAlignment="1" applyProtection="1">
      <alignment horizontal="center" vertical="center" shrinkToFit="1"/>
      <protection hidden="1"/>
    </xf>
    <xf numFmtId="1" fontId="66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36" fillId="3" borderId="16" xfId="0" applyFont="1" applyFill="1" applyBorder="1" applyAlignment="1" applyProtection="1">
      <alignment horizontal="center" vertical="center"/>
      <protection hidden="1"/>
    </xf>
    <xf numFmtId="0" fontId="7" fillId="10" borderId="8" xfId="0" applyFont="1" applyFill="1" applyBorder="1" applyAlignment="1" applyProtection="1">
      <alignment horizontal="center" wrapText="1"/>
      <protection hidden="1"/>
    </xf>
    <xf numFmtId="0" fontId="24" fillId="0" borderId="25" xfId="0" applyFont="1" applyFill="1" applyBorder="1" applyAlignment="1" applyProtection="1">
      <alignment horizontal="left" indent="1"/>
      <protection hidden="1"/>
    </xf>
    <xf numFmtId="0" fontId="71" fillId="0" borderId="26" xfId="0" applyFont="1" applyFill="1" applyBorder="1"/>
    <xf numFmtId="0" fontId="35" fillId="6" borderId="0" xfId="0" applyFont="1" applyFill="1" applyBorder="1" applyAlignment="1" applyProtection="1">
      <protection hidden="1"/>
    </xf>
    <xf numFmtId="2" fontId="26" fillId="2" borderId="0" xfId="0" applyNumberFormat="1" applyFont="1" applyFill="1" applyBorder="1" applyAlignment="1" applyProtection="1">
      <alignment vertical="center" wrapText="1"/>
    </xf>
    <xf numFmtId="0" fontId="5" fillId="0" borderId="27" xfId="0" applyFont="1" applyBorder="1" applyProtection="1">
      <protection hidden="1"/>
    </xf>
    <xf numFmtId="0" fontId="37" fillId="0" borderId="9" xfId="0" applyFont="1" applyFill="1" applyBorder="1" applyAlignment="1" applyProtection="1">
      <alignment vertical="center"/>
      <protection hidden="1"/>
    </xf>
    <xf numFmtId="0" fontId="37" fillId="0" borderId="27" xfId="0" applyFont="1" applyFill="1" applyBorder="1" applyAlignment="1" applyProtection="1">
      <alignment vertical="center"/>
      <protection hidden="1"/>
    </xf>
    <xf numFmtId="0" fontId="38" fillId="0" borderId="27" xfId="0" applyFont="1" applyFill="1" applyBorder="1" applyAlignment="1" applyProtection="1">
      <alignment vertical="center"/>
      <protection hidden="1"/>
    </xf>
    <xf numFmtId="0" fontId="39" fillId="0" borderId="27" xfId="0" applyFont="1" applyFill="1" applyBorder="1" applyAlignment="1" applyProtection="1">
      <alignment vertical="center"/>
      <protection hidden="1"/>
    </xf>
    <xf numFmtId="0" fontId="33" fillId="0" borderId="27" xfId="0" applyFont="1" applyFill="1" applyBorder="1" applyAlignment="1" applyProtection="1">
      <alignment vertical="center"/>
      <protection hidden="1"/>
    </xf>
    <xf numFmtId="0" fontId="38" fillId="0" borderId="27" xfId="0" applyFont="1" applyBorder="1" applyAlignment="1" applyProtection="1">
      <alignment vertical="center"/>
      <protection hidden="1"/>
    </xf>
    <xf numFmtId="0" fontId="38" fillId="0" borderId="10" xfId="0" applyFont="1" applyBorder="1" applyAlignment="1" applyProtection="1">
      <alignment vertical="center"/>
      <protection hidden="1"/>
    </xf>
    <xf numFmtId="0" fontId="38" fillId="0" borderId="0" xfId="0" applyFont="1" applyFill="1" applyBorder="1" applyAlignment="1" applyProtection="1">
      <alignment vertical="center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38" fillId="0" borderId="0" xfId="0" applyFont="1" applyAlignment="1" applyProtection="1">
      <alignment vertical="center"/>
      <protection hidden="1"/>
    </xf>
    <xf numFmtId="0" fontId="40" fillId="11" borderId="10" xfId="0" applyFont="1" applyFill="1" applyBorder="1" applyAlignment="1" applyProtection="1">
      <alignment horizontal="center" vertical="center"/>
      <protection hidden="1"/>
    </xf>
    <xf numFmtId="0" fontId="68" fillId="0" borderId="0" xfId="0" applyFont="1" applyFill="1" applyBorder="1" applyAlignment="1" applyProtection="1">
      <alignment horizontal="center"/>
      <protection hidden="1"/>
    </xf>
    <xf numFmtId="0" fontId="68" fillId="0" borderId="0" xfId="0" applyFont="1" applyFill="1" applyBorder="1" applyProtection="1">
      <protection hidden="1"/>
    </xf>
    <xf numFmtId="0" fontId="72" fillId="0" borderId="0" xfId="0" applyFont="1" applyFill="1" applyBorder="1" applyAlignment="1" applyProtection="1">
      <alignment horizontal="center"/>
      <protection hidden="1"/>
    </xf>
    <xf numFmtId="0" fontId="69" fillId="0" borderId="0" xfId="0" applyFont="1" applyBorder="1" applyAlignment="1" applyProtection="1">
      <alignment horizontal="left"/>
      <protection hidden="1"/>
    </xf>
    <xf numFmtId="0" fontId="68" fillId="0" borderId="0" xfId="0" applyFont="1" applyBorder="1" applyProtection="1">
      <protection hidden="1"/>
    </xf>
    <xf numFmtId="0" fontId="4" fillId="2" borderId="2" xfId="0" applyFont="1" applyFill="1" applyBorder="1" applyProtection="1">
      <protection hidden="1"/>
    </xf>
    <xf numFmtId="0" fontId="5" fillId="2" borderId="3" xfId="0" applyFont="1" applyFill="1" applyBorder="1" applyProtection="1">
      <protection hidden="1"/>
    </xf>
    <xf numFmtId="0" fontId="0" fillId="0" borderId="0" xfId="0" applyAlignment="1" applyProtection="1">
      <alignment wrapText="1"/>
      <protection hidden="1"/>
    </xf>
    <xf numFmtId="0" fontId="38" fillId="13" borderId="9" xfId="0" applyFont="1" applyFill="1" applyBorder="1" applyAlignment="1" applyProtection="1">
      <alignment textRotation="90" shrinkToFit="1"/>
      <protection locked="0" hidden="1"/>
    </xf>
    <xf numFmtId="0" fontId="41" fillId="10" borderId="9" xfId="0" applyFont="1" applyFill="1" applyBorder="1" applyAlignment="1" applyProtection="1">
      <alignment horizontal="left" wrapText="1"/>
      <protection hidden="1"/>
    </xf>
    <xf numFmtId="0" fontId="39" fillId="0" borderId="14" xfId="0" applyFont="1" applyFill="1" applyBorder="1" applyAlignment="1" applyProtection="1">
      <alignment vertical="center"/>
      <protection hidden="1"/>
    </xf>
    <xf numFmtId="0" fontId="8" fillId="2" borderId="6" xfId="0" applyFont="1" applyFill="1" applyBorder="1" applyAlignment="1" applyProtection="1">
      <alignment horizontal="left"/>
      <protection hidden="1"/>
    </xf>
    <xf numFmtId="0" fontId="38" fillId="0" borderId="13" xfId="0" applyFont="1" applyBorder="1" applyAlignment="1" applyProtection="1">
      <alignment vertical="center"/>
      <protection hidden="1"/>
    </xf>
    <xf numFmtId="0" fontId="20" fillId="0" borderId="0" xfId="0" applyFont="1" applyBorder="1" applyProtection="1">
      <protection hidden="1"/>
    </xf>
    <xf numFmtId="0" fontId="20" fillId="0" borderId="0" xfId="0" applyFont="1" applyFill="1" applyProtection="1">
      <protection hidden="1"/>
    </xf>
    <xf numFmtId="0" fontId="74" fillId="0" borderId="0" xfId="0" applyFont="1" applyFill="1" applyBorder="1" applyAlignment="1" applyProtection="1">
      <alignment horizontal="center" vertical="center" shrinkToFit="1"/>
      <protection hidden="1"/>
    </xf>
    <xf numFmtId="0" fontId="44" fillId="14" borderId="16" xfId="0" applyNumberFormat="1" applyFont="1" applyFill="1" applyBorder="1" applyAlignment="1" applyProtection="1">
      <alignment horizontal="center" vertical="center" shrinkToFit="1"/>
      <protection locked="0"/>
    </xf>
    <xf numFmtId="0" fontId="37" fillId="14" borderId="12" xfId="0" applyNumberFormat="1" applyFont="1" applyFill="1" applyBorder="1" applyAlignment="1" applyProtection="1">
      <alignment horizontal="center" vertical="center" shrinkToFit="1"/>
      <protection hidden="1"/>
    </xf>
    <xf numFmtId="0" fontId="20" fillId="12" borderId="27" xfId="0" applyFont="1" applyFill="1" applyBorder="1" applyAlignment="1" applyProtection="1">
      <alignment vertical="center"/>
      <protection hidden="1"/>
    </xf>
    <xf numFmtId="0" fontId="26" fillId="0" borderId="27" xfId="0" applyFont="1" applyBorder="1" applyAlignment="1" applyProtection="1">
      <alignment vertical="center"/>
      <protection hidden="1"/>
    </xf>
    <xf numFmtId="0" fontId="24" fillId="0" borderId="27" xfId="0" applyFont="1" applyBorder="1" applyAlignment="1" applyProtection="1">
      <alignment horizontal="right" vertical="center"/>
      <protection hidden="1"/>
    </xf>
    <xf numFmtId="0" fontId="46" fillId="0" borderId="8" xfId="1" applyFont="1" applyBorder="1" applyAlignment="1">
      <alignment horizontal="center" vertical="center"/>
    </xf>
    <xf numFmtId="0" fontId="24" fillId="0" borderId="8" xfId="0" applyFont="1" applyFill="1" applyBorder="1" applyAlignment="1" applyProtection="1">
      <alignment horizontal="center" vertical="center" shrinkToFit="1"/>
      <protection locked="0"/>
    </xf>
    <xf numFmtId="0" fontId="24" fillId="0" borderId="8" xfId="0" applyFont="1" applyFill="1" applyBorder="1" applyAlignment="1" applyProtection="1">
      <alignment horizontal="center" vertical="center" shrinkToFit="1"/>
      <protection locked="0" hidden="1"/>
    </xf>
    <xf numFmtId="0" fontId="32" fillId="6" borderId="8" xfId="0" applyFont="1" applyFill="1" applyBorder="1" applyAlignment="1" applyProtection="1">
      <alignment horizontal="center" vertical="center" shrinkToFit="1"/>
      <protection locked="0"/>
    </xf>
    <xf numFmtId="0" fontId="32" fillId="6" borderId="8" xfId="0" applyFont="1" applyFill="1" applyBorder="1" applyAlignment="1" applyProtection="1">
      <alignment horizontal="left" vertical="center" shrinkToFit="1"/>
      <protection locked="0"/>
    </xf>
    <xf numFmtId="0" fontId="24" fillId="6" borderId="8" xfId="0" applyFont="1" applyFill="1" applyBorder="1" applyAlignment="1" applyProtection="1">
      <alignment horizontal="center" vertical="center" shrinkToFit="1"/>
      <protection locked="0"/>
    </xf>
    <xf numFmtId="0" fontId="24" fillId="6" borderId="8" xfId="0" applyFont="1" applyFill="1" applyBorder="1" applyAlignment="1" applyProtection="1">
      <alignment horizontal="center" vertical="center" shrinkToFit="1"/>
      <protection locked="0" hidden="1"/>
    </xf>
    <xf numFmtId="0" fontId="32" fillId="4" borderId="8" xfId="0" applyNumberFormat="1" applyFont="1" applyFill="1" applyBorder="1" applyAlignment="1" applyProtection="1">
      <alignment horizontal="center" vertical="center" shrinkToFit="1"/>
      <protection hidden="1"/>
    </xf>
    <xf numFmtId="0" fontId="30" fillId="3" borderId="8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vertical="center"/>
      <protection locked="0"/>
    </xf>
    <xf numFmtId="0" fontId="22" fillId="0" borderId="27" xfId="0" applyFont="1" applyFill="1" applyBorder="1" applyAlignment="1" applyProtection="1">
      <alignment vertical="center"/>
      <protection hidden="1"/>
    </xf>
    <xf numFmtId="0" fontId="22" fillId="0" borderId="27" xfId="0" applyFont="1" applyFill="1" applyBorder="1" applyAlignment="1" applyProtection="1">
      <alignment horizontal="right" vertical="center"/>
      <protection hidden="1"/>
    </xf>
    <xf numFmtId="0" fontId="34" fillId="0" borderId="27" xfId="0" applyFont="1" applyBorder="1" applyProtection="1">
      <protection hidden="1"/>
    </xf>
    <xf numFmtId="0" fontId="0" fillId="0" borderId="0" xfId="0" applyFont="1"/>
    <xf numFmtId="0" fontId="24" fillId="15" borderId="8" xfId="0" applyFont="1" applyFill="1" applyBorder="1" applyAlignment="1" applyProtection="1">
      <alignment horizontal="center" vertical="center" shrinkToFit="1"/>
      <protection locked="0"/>
    </xf>
    <xf numFmtId="0" fontId="73" fillId="2" borderId="0" xfId="0" applyFont="1" applyFill="1" applyAlignment="1" applyProtection="1">
      <protection hidden="1"/>
    </xf>
    <xf numFmtId="0" fontId="21" fillId="11" borderId="8" xfId="0" applyFont="1" applyFill="1" applyBorder="1" applyAlignment="1" applyProtection="1">
      <alignment horizontal="left" vertical="center"/>
    </xf>
    <xf numFmtId="0" fontId="24" fillId="0" borderId="23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0" fontId="24" fillId="0" borderId="26" xfId="0" applyFont="1" applyFill="1" applyBorder="1" applyAlignment="1">
      <alignment horizontal="center"/>
    </xf>
    <xf numFmtId="0" fontId="24" fillId="0" borderId="7" xfId="0" applyFont="1" applyFill="1" applyBorder="1" applyAlignment="1" applyProtection="1">
      <alignment horizontal="center"/>
      <protection hidden="1"/>
    </xf>
    <xf numFmtId="0" fontId="4" fillId="0" borderId="27" xfId="0" applyFont="1" applyBorder="1" applyAlignment="1" applyProtection="1">
      <alignment horizontal="center"/>
      <protection hidden="1"/>
    </xf>
    <xf numFmtId="0" fontId="75" fillId="0" borderId="27" xfId="0" applyFont="1" applyFill="1" applyBorder="1" applyAlignment="1" applyProtection="1">
      <alignment horizontal="center" vertical="center"/>
      <protection hidden="1"/>
    </xf>
    <xf numFmtId="0" fontId="4" fillId="12" borderId="27" xfId="0" applyFont="1" applyFill="1" applyBorder="1" applyAlignment="1" applyProtection="1">
      <alignment horizontal="center" vertical="center"/>
      <protection hidden="1"/>
    </xf>
    <xf numFmtId="0" fontId="20" fillId="12" borderId="27" xfId="0" applyFont="1" applyFill="1" applyBorder="1" applyAlignment="1" applyProtection="1">
      <alignment horizontal="right" vertical="center"/>
      <protection hidden="1"/>
    </xf>
    <xf numFmtId="0" fontId="5" fillId="8" borderId="0" xfId="0" applyNumberFormat="1" applyFont="1" applyFill="1" applyBorder="1" applyAlignment="1" applyProtection="1">
      <alignment horizontal="center" vertical="center" shrinkToFit="1"/>
      <protection hidden="1"/>
    </xf>
    <xf numFmtId="0" fontId="13" fillId="8" borderId="22" xfId="0" applyFont="1" applyFill="1" applyBorder="1" applyAlignment="1" applyProtection="1">
      <alignment horizontal="left" indent="1"/>
      <protection hidden="1"/>
    </xf>
    <xf numFmtId="0" fontId="5" fillId="8" borderId="23" xfId="0" applyFont="1" applyFill="1" applyBorder="1" applyProtection="1">
      <protection hidden="1"/>
    </xf>
    <xf numFmtId="0" fontId="76" fillId="7" borderId="23" xfId="0" applyFont="1" applyFill="1" applyBorder="1" applyAlignment="1" applyProtection="1">
      <protection hidden="1"/>
    </xf>
    <xf numFmtId="0" fontId="10" fillId="8" borderId="24" xfId="0" applyFont="1" applyFill="1" applyBorder="1" applyAlignment="1" applyProtection="1">
      <alignment vertical="center" shrinkToFit="1"/>
      <protection hidden="1"/>
    </xf>
    <xf numFmtId="0" fontId="5" fillId="8" borderId="11" xfId="0" applyNumberFormat="1" applyFont="1" applyFill="1" applyBorder="1" applyAlignment="1" applyProtection="1">
      <alignment horizontal="center" vertical="center" shrinkToFit="1"/>
      <protection hidden="1"/>
    </xf>
    <xf numFmtId="0" fontId="62" fillId="8" borderId="12" xfId="0" applyFont="1" applyFill="1" applyBorder="1" applyProtection="1">
      <protection hidden="1"/>
    </xf>
    <xf numFmtId="0" fontId="62" fillId="8" borderId="7" xfId="0" applyFont="1" applyFill="1" applyBorder="1" applyProtection="1">
      <protection hidden="1"/>
    </xf>
    <xf numFmtId="0" fontId="62" fillId="8" borderId="15" xfId="0" applyFont="1" applyFill="1" applyBorder="1" applyProtection="1">
      <protection hidden="1"/>
    </xf>
    <xf numFmtId="0" fontId="34" fillId="12" borderId="27" xfId="0" applyFont="1" applyFill="1" applyBorder="1" applyAlignment="1" applyProtection="1">
      <alignment horizontal="center" vertical="center"/>
      <protection hidden="1"/>
    </xf>
    <xf numFmtId="1" fontId="30" fillId="2" borderId="0" xfId="0" applyNumberFormat="1" applyFont="1" applyFill="1" applyBorder="1" applyAlignment="1" applyProtection="1">
      <alignment horizontal="center" textRotation="90" wrapText="1"/>
    </xf>
    <xf numFmtId="2" fontId="30" fillId="2" borderId="0" xfId="0" applyNumberFormat="1" applyFont="1" applyFill="1" applyBorder="1" applyAlignment="1" applyProtection="1">
      <alignment horizontal="center" vertical="center" wrapText="1"/>
    </xf>
    <xf numFmtId="2" fontId="31" fillId="2" borderId="0" xfId="0" applyNumberFormat="1" applyFont="1" applyFill="1" applyBorder="1" applyAlignment="1" applyProtection="1">
      <alignment horizontal="center" vertical="center" wrapText="1"/>
    </xf>
    <xf numFmtId="164" fontId="30" fillId="2" borderId="17" xfId="0" applyNumberFormat="1" applyFont="1" applyFill="1" applyBorder="1" applyAlignment="1" applyProtection="1">
      <alignment horizontal="center" vertical="center" wrapText="1"/>
    </xf>
    <xf numFmtId="1" fontId="30" fillId="2" borderId="17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2" fillId="0" borderId="0" xfId="0" applyFont="1"/>
    <xf numFmtId="1" fontId="34" fillId="2" borderId="10" xfId="0" applyNumberFormat="1" applyFont="1" applyFill="1" applyBorder="1" applyAlignment="1" applyProtection="1">
      <alignment horizontal="center" vertical="center" wrapText="1"/>
    </xf>
    <xf numFmtId="1" fontId="39" fillId="12" borderId="10" xfId="0" applyNumberFormat="1" applyFont="1" applyFill="1" applyBorder="1" applyAlignment="1" applyProtection="1">
      <alignment horizontal="center" vertical="center"/>
      <protection hidden="1"/>
    </xf>
    <xf numFmtId="0" fontId="52" fillId="2" borderId="0" xfId="0" applyFont="1" applyFill="1" applyProtection="1">
      <protection hidden="1"/>
    </xf>
    <xf numFmtId="0" fontId="49" fillId="0" borderId="0" xfId="0" applyFont="1"/>
    <xf numFmtId="0" fontId="38" fillId="0" borderId="0" xfId="0" applyFont="1"/>
    <xf numFmtId="0" fontId="48" fillId="0" borderId="0" xfId="0" applyFont="1"/>
    <xf numFmtId="0" fontId="3" fillId="0" borderId="0" xfId="0" applyFont="1"/>
    <xf numFmtId="0" fontId="0" fillId="11" borderId="0" xfId="0" applyFill="1"/>
    <xf numFmtId="0" fontId="51" fillId="0" borderId="0" xfId="0" applyFont="1"/>
    <xf numFmtId="0" fontId="27" fillId="0" borderId="0" xfId="0" applyFont="1"/>
    <xf numFmtId="0" fontId="20" fillId="0" borderId="7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1" fillId="11" borderId="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32" fillId="6" borderId="9" xfId="0" applyFont="1" applyFill="1" applyBorder="1" applyAlignment="1" applyProtection="1">
      <alignment vertical="center" shrinkToFit="1"/>
      <protection locked="0"/>
    </xf>
    <xf numFmtId="2" fontId="29" fillId="0" borderId="17" xfId="0" applyNumberFormat="1" applyFont="1" applyFill="1" applyBorder="1" applyAlignment="1" applyProtection="1">
      <alignment horizontal="center" vertical="center" textRotation="90" wrapText="1"/>
    </xf>
    <xf numFmtId="0" fontId="41" fillId="10" borderId="9" xfId="0" applyFont="1" applyFill="1" applyBorder="1" applyAlignment="1" applyProtection="1">
      <alignment horizontal="left" wrapText="1"/>
      <protection hidden="1"/>
    </xf>
    <xf numFmtId="0" fontId="21" fillId="0" borderId="8" xfId="0" applyFont="1" applyBorder="1" applyAlignment="1" applyProtection="1">
      <alignment horizontal="left" vertical="center"/>
      <protection locked="0"/>
    </xf>
    <xf numFmtId="0" fontId="41" fillId="10" borderId="9" xfId="0" applyFont="1" applyFill="1" applyBorder="1" applyAlignment="1" applyProtection="1">
      <alignment wrapText="1"/>
      <protection hidden="1"/>
    </xf>
    <xf numFmtId="0" fontId="41" fillId="10" borderId="8" xfId="0" applyFont="1" applyFill="1" applyBorder="1" applyAlignment="1" applyProtection="1">
      <alignment wrapText="1"/>
      <protection hidden="1"/>
    </xf>
    <xf numFmtId="0" fontId="48" fillId="6" borderId="8" xfId="0" applyFont="1" applyFill="1" applyBorder="1" applyAlignment="1" applyProtection="1">
      <alignment vertical="center" shrinkToFit="1"/>
      <protection locked="0"/>
    </xf>
    <xf numFmtId="0" fontId="32" fillId="6" borderId="8" xfId="0" applyFont="1" applyFill="1" applyBorder="1" applyAlignment="1" applyProtection="1">
      <alignment vertical="center" shrinkToFit="1"/>
      <protection locked="0"/>
    </xf>
    <xf numFmtId="0" fontId="24" fillId="0" borderId="9" xfId="0" applyFont="1" applyFill="1" applyBorder="1" applyAlignment="1" applyProtection="1">
      <alignment vertical="center"/>
      <protection hidden="1"/>
    </xf>
    <xf numFmtId="0" fontId="24" fillId="0" borderId="27" xfId="0" applyFont="1" applyFill="1" applyBorder="1" applyAlignment="1" applyProtection="1">
      <alignment vertical="center"/>
      <protection hidden="1"/>
    </xf>
    <xf numFmtId="0" fontId="24" fillId="0" borderId="10" xfId="0" applyFont="1" applyFill="1" applyBorder="1" applyAlignment="1" applyProtection="1">
      <alignment vertical="center" shrinkToFit="1"/>
      <protection locked="0" hidden="1"/>
    </xf>
    <xf numFmtId="0" fontId="24" fillId="6" borderId="10" xfId="0" applyFont="1" applyFill="1" applyBorder="1" applyAlignment="1" applyProtection="1">
      <alignment vertical="center" shrinkToFit="1"/>
      <protection locked="0" hidden="1"/>
    </xf>
    <xf numFmtId="0" fontId="36" fillId="5" borderId="20" xfId="0" applyFont="1" applyFill="1" applyBorder="1" applyAlignment="1">
      <alignment horizontal="center" textRotation="90"/>
    </xf>
    <xf numFmtId="0" fontId="36" fillId="5" borderId="17" xfId="0" applyFont="1" applyFill="1" applyBorder="1" applyAlignment="1">
      <alignment horizontal="center" textRotation="90"/>
    </xf>
    <xf numFmtId="0" fontId="51" fillId="4" borderId="28" xfId="0" applyNumberFormat="1" applyFont="1" applyFill="1" applyBorder="1" applyAlignment="1" applyProtection="1">
      <alignment vertical="center" wrapText="1" shrinkToFit="1"/>
      <protection hidden="1"/>
    </xf>
    <xf numFmtId="0" fontId="55" fillId="0" borderId="0" xfId="0" applyFont="1" applyFill="1" applyProtection="1">
      <protection hidden="1"/>
    </xf>
    <xf numFmtId="14" fontId="0" fillId="0" borderId="0" xfId="0" applyNumberFormat="1" applyAlignment="1">
      <alignment horizontal="center"/>
    </xf>
    <xf numFmtId="0" fontId="2" fillId="0" borderId="8" xfId="0" applyFont="1" applyBorder="1" applyAlignment="1">
      <alignment horizontal="center" textRotation="90" wrapText="1"/>
    </xf>
    <xf numFmtId="0" fontId="79" fillId="0" borderId="8" xfId="0" applyFont="1" applyBorder="1" applyAlignment="1">
      <alignment horizontal="center" vertical="center"/>
    </xf>
    <xf numFmtId="0" fontId="80" fillId="15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9" fontId="81" fillId="0" borderId="0" xfId="2" applyFont="1" applyFill="1" applyBorder="1" applyAlignment="1">
      <alignment horizontal="center" vertical="center"/>
    </xf>
    <xf numFmtId="165" fontId="81" fillId="0" borderId="0" xfId="2" applyNumberFormat="1" applyFont="1" applyFill="1" applyBorder="1" applyAlignment="1">
      <alignment horizontal="center" vertical="center"/>
    </xf>
    <xf numFmtId="0" fontId="57" fillId="0" borderId="0" xfId="0" applyFont="1"/>
    <xf numFmtId="0" fontId="40" fillId="0" borderId="0" xfId="0" applyFont="1"/>
    <xf numFmtId="0" fontId="24" fillId="0" borderId="0" xfId="0" applyFont="1"/>
    <xf numFmtId="0" fontId="32" fillId="0" borderId="0" xfId="0" applyFo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Font="1" applyFill="1"/>
    <xf numFmtId="14" fontId="0" fillId="0" borderId="0" xfId="0" applyNumberFormat="1" applyFill="1" applyBorder="1" applyAlignment="1">
      <alignment horizontal="center"/>
    </xf>
    <xf numFmtId="166" fontId="21" fillId="11" borderId="8" xfId="0" applyNumberFormat="1" applyFont="1" applyFill="1" applyBorder="1" applyAlignment="1" applyProtection="1">
      <alignment horizontal="center" vertical="center"/>
    </xf>
    <xf numFmtId="166" fontId="21" fillId="11" borderId="8" xfId="2" applyNumberFormat="1" applyFont="1" applyFill="1" applyBorder="1" applyAlignment="1" applyProtection="1">
      <alignment horizontal="center" vertical="center"/>
    </xf>
    <xf numFmtId="0" fontId="0" fillId="0" borderId="8" xfId="0" applyBorder="1"/>
    <xf numFmtId="0" fontId="28" fillId="0" borderId="17" xfId="0" applyFont="1" applyFill="1" applyBorder="1" applyAlignment="1">
      <alignment horizontal="center" vertical="center"/>
    </xf>
    <xf numFmtId="0" fontId="54" fillId="11" borderId="17" xfId="0" applyFont="1" applyFill="1" applyBorder="1" applyAlignment="1">
      <alignment horizontal="center" textRotation="90"/>
    </xf>
    <xf numFmtId="0" fontId="28" fillId="0" borderId="0" xfId="0" applyFont="1" applyFill="1" applyBorder="1" applyAlignment="1">
      <alignment horizontal="center" vertical="center" textRotation="90"/>
    </xf>
    <xf numFmtId="2" fontId="30" fillId="16" borderId="20" xfId="0" applyNumberFormat="1" applyFont="1" applyFill="1" applyBorder="1" applyAlignment="1" applyProtection="1">
      <alignment horizontal="center" shrinkToFit="1"/>
    </xf>
    <xf numFmtId="2" fontId="30" fillId="16" borderId="17" xfId="0" applyNumberFormat="1" applyFont="1" applyFill="1" applyBorder="1" applyAlignment="1" applyProtection="1">
      <alignment horizontal="center" shrinkToFit="1"/>
    </xf>
    <xf numFmtId="1" fontId="50" fillId="16" borderId="20" xfId="0" applyNumberFormat="1" applyFont="1" applyFill="1" applyBorder="1" applyAlignment="1" applyProtection="1">
      <alignment horizontal="center" vertical="center" shrinkToFit="1"/>
    </xf>
    <xf numFmtId="1" fontId="50" fillId="16" borderId="17" xfId="0" applyNumberFormat="1" applyFont="1" applyFill="1" applyBorder="1" applyAlignment="1" applyProtection="1">
      <alignment horizontal="center" vertical="center" shrinkToFit="1"/>
    </xf>
    <xf numFmtId="1" fontId="50" fillId="16" borderId="20" xfId="0" applyNumberFormat="1" applyFont="1" applyFill="1" applyBorder="1" applyAlignment="1" applyProtection="1">
      <alignment horizontal="center" shrinkToFit="1"/>
    </xf>
    <xf numFmtId="1" fontId="50" fillId="16" borderId="17" xfId="0" applyNumberFormat="1" applyFont="1" applyFill="1" applyBorder="1" applyAlignment="1" applyProtection="1">
      <alignment horizontal="center" shrinkToFit="1"/>
    </xf>
    <xf numFmtId="0" fontId="37" fillId="11" borderId="27" xfId="0" applyFont="1" applyFill="1" applyBorder="1" applyAlignment="1" applyProtection="1">
      <alignment horizontal="right" vertical="center"/>
      <protection locked="0" hidden="1"/>
    </xf>
    <xf numFmtId="0" fontId="40" fillId="11" borderId="27" xfId="0" applyFont="1" applyFill="1" applyBorder="1" applyAlignment="1" applyProtection="1">
      <alignment vertical="center"/>
      <protection locked="0" hidden="1"/>
    </xf>
    <xf numFmtId="0" fontId="40" fillId="11" borderId="10" xfId="0" applyFont="1" applyFill="1" applyBorder="1" applyAlignment="1" applyProtection="1">
      <alignment vertical="center"/>
      <protection locked="0" hidden="1"/>
    </xf>
    <xf numFmtId="0" fontId="46" fillId="0" borderId="8" xfId="1" applyFont="1" applyBorder="1" applyAlignment="1">
      <alignment vertical="center" shrinkToFit="1"/>
    </xf>
    <xf numFmtId="0" fontId="58" fillId="10" borderId="8" xfId="0" applyFont="1" applyFill="1" applyBorder="1" applyAlignment="1" applyProtection="1">
      <alignment wrapText="1" shrinkToFit="1"/>
      <protection hidden="1"/>
    </xf>
    <xf numFmtId="0" fontId="54" fillId="0" borderId="8" xfId="1" applyFont="1" applyBorder="1" applyAlignment="1">
      <alignment horizontal="center" vertical="center" shrinkToFit="1"/>
    </xf>
    <xf numFmtId="0" fontId="48" fillId="6" borderId="8" xfId="0" applyFont="1" applyFill="1" applyBorder="1" applyAlignment="1" applyProtection="1">
      <alignment horizontal="center" vertical="center" shrinkToFit="1"/>
      <protection locked="0"/>
    </xf>
    <xf numFmtId="0" fontId="46" fillId="0" borderId="8" xfId="1" applyFont="1" applyBorder="1" applyAlignment="1">
      <alignment horizontal="center" vertical="center" shrinkToFit="1"/>
    </xf>
    <xf numFmtId="0" fontId="40" fillId="11" borderId="10" xfId="0" applyFont="1" applyFill="1" applyBorder="1" applyAlignment="1" applyProtection="1">
      <alignment horizontal="left" vertical="center"/>
      <protection hidden="1"/>
    </xf>
    <xf numFmtId="0" fontId="59" fillId="10" borderId="8" xfId="0" applyFont="1" applyFill="1" applyBorder="1"/>
    <xf numFmtId="0" fontId="2" fillId="10" borderId="8" xfId="0" applyFont="1" applyFill="1" applyBorder="1"/>
    <xf numFmtId="0" fontId="0" fillId="8" borderId="8" xfId="0" applyFill="1" applyBorder="1" applyAlignment="1">
      <alignment horizontal="left"/>
    </xf>
    <xf numFmtId="0" fontId="0" fillId="8" borderId="8" xfId="0" applyFill="1" applyBorder="1"/>
    <xf numFmtId="0" fontId="0" fillId="0" borderId="8" xfId="0" applyBorder="1" applyAlignment="1">
      <alignment horizontal="right"/>
    </xf>
    <xf numFmtId="0" fontId="28" fillId="14" borderId="1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36" fillId="5" borderId="8" xfId="0" applyFont="1" applyFill="1" applyBorder="1" applyAlignment="1">
      <alignment horizontal="center" textRotation="90"/>
    </xf>
    <xf numFmtId="0" fontId="44" fillId="17" borderId="16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30" fillId="3" borderId="8" xfId="0" applyFont="1" applyFill="1" applyBorder="1" applyAlignment="1" applyProtection="1">
      <alignment horizontal="center" vertical="center" shrinkToFit="1"/>
      <protection hidden="1"/>
    </xf>
    <xf numFmtId="1" fontId="30" fillId="3" borderId="8" xfId="0" applyNumberFormat="1" applyFont="1" applyFill="1" applyBorder="1" applyAlignment="1" applyProtection="1">
      <alignment horizontal="center" vertical="center" shrinkToFit="1"/>
      <protection hidden="1"/>
    </xf>
    <xf numFmtId="164" fontId="30" fillId="2" borderId="17" xfId="0" applyNumberFormat="1" applyFont="1" applyFill="1" applyBorder="1" applyAlignment="1" applyProtection="1">
      <alignment horizontal="center" vertical="center" shrinkToFit="1"/>
    </xf>
    <xf numFmtId="1" fontId="30" fillId="2" borderId="17" xfId="0" applyNumberFormat="1" applyFont="1" applyFill="1" applyBorder="1" applyAlignment="1" applyProtection="1">
      <alignment horizontal="center" vertical="center" shrinkToFit="1"/>
    </xf>
    <xf numFmtId="164" fontId="22" fillId="4" borderId="9" xfId="0" applyNumberFormat="1" applyFont="1" applyFill="1" applyBorder="1" applyAlignment="1" applyProtection="1">
      <alignment horizontal="center" vertical="center" shrinkToFit="1"/>
      <protection hidden="1"/>
    </xf>
    <xf numFmtId="1" fontId="35" fillId="20" borderId="20" xfId="0" applyNumberFormat="1" applyFont="1" applyFill="1" applyBorder="1" applyAlignment="1" applyProtection="1">
      <alignment horizontal="center" shrinkToFit="1"/>
    </xf>
    <xf numFmtId="0" fontId="46" fillId="0" borderId="9" xfId="1" applyFont="1" applyBorder="1" applyAlignment="1">
      <alignment vertical="center" shrinkToFit="1"/>
    </xf>
    <xf numFmtId="0" fontId="79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  <xf numFmtId="0" fontId="3" fillId="11" borderId="0" xfId="0" applyFont="1" applyFill="1" applyBorder="1" applyAlignment="1"/>
    <xf numFmtId="0" fontId="0" fillId="0" borderId="7" xfId="0" applyFill="1" applyBorder="1" applyAlignment="1">
      <alignment horizontal="center" vertical="center"/>
    </xf>
    <xf numFmtId="0" fontId="26" fillId="6" borderId="8" xfId="0" applyFont="1" applyFill="1" applyBorder="1" applyAlignment="1" applyProtection="1">
      <alignment vertical="center" shrinkToFit="1"/>
      <protection locked="0"/>
    </xf>
    <xf numFmtId="0" fontId="54" fillId="0" borderId="8" xfId="1" applyFont="1" applyBorder="1" applyAlignment="1">
      <alignment vertical="center" shrinkToFit="1"/>
    </xf>
    <xf numFmtId="0" fontId="29" fillId="0" borderId="8" xfId="1" applyFont="1" applyBorder="1" applyAlignment="1">
      <alignment vertical="center" shrinkToFit="1"/>
    </xf>
    <xf numFmtId="0" fontId="72" fillId="2" borderId="5" xfId="0" applyFont="1" applyFill="1" applyBorder="1" applyAlignment="1" applyProtection="1">
      <alignment horizontal="center"/>
      <protection hidden="1"/>
    </xf>
    <xf numFmtId="0" fontId="83" fillId="2" borderId="5" xfId="0" applyFont="1" applyFill="1" applyBorder="1" applyAlignment="1" applyProtection="1">
      <alignment horizontal="center"/>
      <protection hidden="1"/>
    </xf>
    <xf numFmtId="0" fontId="38" fillId="0" borderId="0" xfId="0" applyFont="1" applyFill="1" applyBorder="1" applyAlignment="1" applyProtection="1">
      <alignment textRotation="90" shrinkToFit="1"/>
      <protection locked="0" hidden="1"/>
    </xf>
    <xf numFmtId="0" fontId="84" fillId="0" borderId="0" xfId="0" applyFont="1" applyFill="1"/>
    <xf numFmtId="9" fontId="73" fillId="0" borderId="0" xfId="2" applyFont="1" applyFill="1" applyBorder="1" applyAlignment="1">
      <alignment horizontal="center" vertical="center"/>
    </xf>
    <xf numFmtId="165" fontId="73" fillId="0" borderId="0" xfId="2" applyNumberFormat="1" applyFont="1" applyFill="1" applyBorder="1" applyAlignment="1">
      <alignment horizontal="center" vertical="center"/>
    </xf>
    <xf numFmtId="167" fontId="70" fillId="0" borderId="0" xfId="0" applyNumberFormat="1" applyFont="1" applyFill="1" applyBorder="1" applyAlignment="1" applyProtection="1">
      <alignment horizontal="center" vertical="center" shrinkToFit="1"/>
      <protection hidden="1"/>
    </xf>
    <xf numFmtId="167" fontId="68" fillId="0" borderId="0" xfId="0" applyNumberFormat="1" applyFont="1" applyFill="1" applyBorder="1" applyAlignment="1" applyProtection="1">
      <alignment horizontal="center"/>
      <protection hidden="1"/>
    </xf>
    <xf numFmtId="167" fontId="68" fillId="0" borderId="0" xfId="0" applyNumberFormat="1" applyFont="1" applyFill="1" applyBorder="1" applyProtection="1">
      <protection hidden="1"/>
    </xf>
    <xf numFmtId="0" fontId="84" fillId="8" borderId="8" xfId="0" applyFont="1" applyFill="1" applyBorder="1" applyAlignment="1">
      <alignment horizontal="left"/>
    </xf>
    <xf numFmtId="14" fontId="84" fillId="8" borderId="8" xfId="0" applyNumberFormat="1" applyFont="1" applyFill="1" applyBorder="1" applyAlignment="1">
      <alignment horizontal="left"/>
    </xf>
    <xf numFmtId="0" fontId="84" fillId="0" borderId="8" xfId="0" applyFont="1" applyBorder="1"/>
    <xf numFmtId="0" fontId="84" fillId="8" borderId="8" xfId="0" applyFont="1" applyFill="1" applyBorder="1"/>
    <xf numFmtId="0" fontId="84" fillId="8" borderId="10" xfId="0" applyFont="1" applyFill="1" applyBorder="1" applyAlignment="1">
      <alignment horizontal="left"/>
    </xf>
    <xf numFmtId="0" fontId="85" fillId="0" borderId="8" xfId="0" applyFont="1" applyBorder="1"/>
    <xf numFmtId="0" fontId="85" fillId="8" borderId="8" xfId="0" applyFont="1" applyFill="1" applyBorder="1"/>
    <xf numFmtId="0" fontId="85" fillId="8" borderId="8" xfId="0" applyFont="1" applyFill="1" applyBorder="1" applyAlignment="1">
      <alignment horizontal="left"/>
    </xf>
    <xf numFmtId="0" fontId="86" fillId="0" borderId="8" xfId="0" applyFont="1" applyBorder="1"/>
    <xf numFmtId="0" fontId="86" fillId="8" borderId="8" xfId="0" applyFont="1" applyFill="1" applyBorder="1"/>
    <xf numFmtId="0" fontId="86" fillId="8" borderId="8" xfId="0" applyFont="1" applyFill="1" applyBorder="1" applyAlignment="1">
      <alignment horizontal="left"/>
    </xf>
    <xf numFmtId="0" fontId="65" fillId="0" borderId="8" xfId="0" applyFont="1" applyBorder="1"/>
    <xf numFmtId="0" fontId="65" fillId="8" borderId="8" xfId="0" applyFont="1" applyFill="1" applyBorder="1"/>
    <xf numFmtId="0" fontId="65" fillId="8" borderId="8" xfId="0" applyFont="1" applyFill="1" applyBorder="1" applyAlignment="1">
      <alignment horizontal="left"/>
    </xf>
    <xf numFmtId="0" fontId="2" fillId="10" borderId="7" xfId="0" applyFont="1" applyFill="1" applyBorder="1"/>
    <xf numFmtId="0" fontId="0" fillId="10" borderId="7" xfId="0" applyFill="1" applyBorder="1"/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0" fontId="88" fillId="0" borderId="10" xfId="0" applyFont="1" applyFill="1" applyBorder="1"/>
    <xf numFmtId="0" fontId="24" fillId="0" borderId="0" xfId="0" applyFont="1" applyFill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24" fillId="0" borderId="23" xfId="0" applyFont="1" applyFill="1" applyBorder="1" applyAlignment="1" applyProtection="1">
      <alignment horizontal="center"/>
      <protection hidden="1"/>
    </xf>
    <xf numFmtId="0" fontId="24" fillId="0" borderId="23" xfId="0" applyFont="1" applyFill="1" applyBorder="1" applyAlignment="1" applyProtection="1">
      <alignment horizontal="left" indent="1"/>
      <protection hidden="1"/>
    </xf>
    <xf numFmtId="0" fontId="24" fillId="0" borderId="0" xfId="0" applyFont="1" applyFill="1" applyBorder="1" applyAlignment="1" applyProtection="1">
      <alignment horizontal="left" indent="1"/>
      <protection hidden="1"/>
    </xf>
    <xf numFmtId="0" fontId="89" fillId="0" borderId="0" xfId="0" applyFont="1"/>
    <xf numFmtId="0" fontId="90" fillId="0" borderId="0" xfId="0" applyFont="1"/>
    <xf numFmtId="0" fontId="91" fillId="0" borderId="0" xfId="0" applyFont="1" applyAlignment="1" applyProtection="1">
      <alignment vertical="center"/>
    </xf>
    <xf numFmtId="0" fontId="67" fillId="0" borderId="0" xfId="0" applyFont="1"/>
    <xf numFmtId="0" fontId="92" fillId="0" borderId="0" xfId="0" applyFont="1"/>
    <xf numFmtId="0" fontId="93" fillId="0" borderId="0" xfId="0" applyFont="1"/>
    <xf numFmtId="0" fontId="91" fillId="0" borderId="0" xfId="0" applyFont="1"/>
    <xf numFmtId="0" fontId="73" fillId="0" borderId="0" xfId="0" applyFont="1"/>
    <xf numFmtId="0" fontId="94" fillId="0" borderId="0" xfId="0" applyFont="1"/>
    <xf numFmtId="0" fontId="95" fillId="0" borderId="0" xfId="0" applyFont="1"/>
    <xf numFmtId="0" fontId="2" fillId="10" borderId="7" xfId="0" applyFont="1" applyFill="1" applyBorder="1" applyAlignment="1">
      <alignment horizontal="center"/>
    </xf>
    <xf numFmtId="0" fontId="82" fillId="0" borderId="11" xfId="0" applyFont="1" applyBorder="1" applyAlignment="1">
      <alignment horizontal="left" wrapText="1"/>
    </xf>
    <xf numFmtId="0" fontId="0" fillId="10" borderId="8" xfId="0" applyFill="1" applyBorder="1" applyAlignment="1">
      <alignment horizontal="center"/>
    </xf>
    <xf numFmtId="0" fontId="2" fillId="0" borderId="9" xfId="0" applyFont="1" applyFill="1" applyBorder="1"/>
    <xf numFmtId="0" fontId="2" fillId="0" borderId="10" xfId="0" applyFont="1" applyFill="1" applyBorder="1"/>
    <xf numFmtId="0" fontId="21" fillId="0" borderId="9" xfId="0" applyFont="1" applyFill="1" applyBorder="1"/>
    <xf numFmtId="0" fontId="21" fillId="0" borderId="10" xfId="0" applyFont="1" applyFill="1" applyBorder="1"/>
    <xf numFmtId="0" fontId="2" fillId="0" borderId="22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87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87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4" fillId="13" borderId="9" xfId="0" applyFont="1" applyFill="1" applyBorder="1" applyAlignment="1" applyProtection="1">
      <alignment horizontal="center" vertical="center"/>
      <protection hidden="1"/>
    </xf>
    <xf numFmtId="0" fontId="14" fillId="13" borderId="27" xfId="0" applyFont="1" applyFill="1" applyBorder="1" applyAlignment="1" applyProtection="1">
      <alignment horizontal="center" vertical="center"/>
      <protection hidden="1"/>
    </xf>
    <xf numFmtId="0" fontId="14" fillId="13" borderId="10" xfId="0" applyFont="1" applyFill="1" applyBorder="1" applyAlignment="1" applyProtection="1">
      <alignment horizontal="center" vertical="center"/>
      <protection hidden="1"/>
    </xf>
    <xf numFmtId="0" fontId="53" fillId="13" borderId="9" xfId="0" applyFont="1" applyFill="1" applyBorder="1" applyAlignment="1" applyProtection="1">
      <alignment horizontal="center" vertical="center" wrapText="1"/>
      <protection hidden="1"/>
    </xf>
    <xf numFmtId="0" fontId="53" fillId="13" borderId="10" xfId="0" applyFont="1" applyFill="1" applyBorder="1" applyAlignment="1" applyProtection="1">
      <alignment horizontal="center" vertical="center" wrapText="1"/>
      <protection hidden="1"/>
    </xf>
    <xf numFmtId="0" fontId="41" fillId="14" borderId="9" xfId="0" applyFont="1" applyFill="1" applyBorder="1" applyAlignment="1" applyProtection="1">
      <alignment horizontal="center" vertical="center" wrapText="1"/>
      <protection hidden="1"/>
    </xf>
    <xf numFmtId="0" fontId="41" fillId="14" borderId="27" xfId="0" applyFont="1" applyFill="1" applyBorder="1" applyAlignment="1" applyProtection="1">
      <alignment horizontal="center" vertical="center" wrapText="1"/>
      <protection hidden="1"/>
    </xf>
    <xf numFmtId="0" fontId="41" fillId="14" borderId="10" xfId="0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/>
    </xf>
    <xf numFmtId="0" fontId="24" fillId="0" borderId="22" xfId="0" applyFont="1" applyFill="1" applyBorder="1" applyAlignment="1" applyProtection="1">
      <alignment horizontal="left" vertical="top" wrapText="1"/>
      <protection locked="0" hidden="1"/>
    </xf>
    <xf numFmtId="0" fontId="24" fillId="0" borderId="23" xfId="0" applyFont="1" applyFill="1" applyBorder="1" applyAlignment="1" applyProtection="1">
      <alignment horizontal="left" vertical="top" wrapText="1"/>
      <protection locked="0" hidden="1"/>
    </xf>
    <xf numFmtId="0" fontId="24" fillId="0" borderId="24" xfId="0" applyFont="1" applyFill="1" applyBorder="1" applyAlignment="1" applyProtection="1">
      <alignment horizontal="left" vertical="top" wrapText="1"/>
      <protection locked="0" hidden="1"/>
    </xf>
    <xf numFmtId="0" fontId="24" fillId="0" borderId="11" xfId="0" applyFont="1" applyFill="1" applyBorder="1" applyAlignment="1" applyProtection="1">
      <alignment horizontal="left" vertical="top" wrapText="1"/>
      <protection locked="0" hidden="1"/>
    </xf>
    <xf numFmtId="0" fontId="24" fillId="0" borderId="0" xfId="0" applyFont="1" applyFill="1" applyBorder="1" applyAlignment="1" applyProtection="1">
      <alignment horizontal="left" vertical="top" wrapText="1"/>
      <protection locked="0" hidden="1"/>
    </xf>
    <xf numFmtId="0" fontId="24" fillId="0" borderId="21" xfId="0" applyFont="1" applyFill="1" applyBorder="1" applyAlignment="1" applyProtection="1">
      <alignment horizontal="left" vertical="top" wrapText="1"/>
      <protection locked="0" hidden="1"/>
    </xf>
    <xf numFmtId="0" fontId="24" fillId="0" borderId="12" xfId="0" applyFont="1" applyFill="1" applyBorder="1" applyAlignment="1" applyProtection="1">
      <alignment horizontal="left" vertical="top" wrapText="1"/>
      <protection locked="0" hidden="1"/>
    </xf>
    <xf numFmtId="0" fontId="24" fillId="0" borderId="7" xfId="0" applyFont="1" applyFill="1" applyBorder="1" applyAlignment="1" applyProtection="1">
      <alignment horizontal="left" vertical="top" wrapText="1"/>
      <protection locked="0" hidden="1"/>
    </xf>
    <xf numFmtId="0" fontId="24" fillId="0" borderId="15" xfId="0" applyFont="1" applyFill="1" applyBorder="1" applyAlignment="1" applyProtection="1">
      <alignment horizontal="left" vertical="top" wrapText="1"/>
      <protection locked="0" hidden="1"/>
    </xf>
    <xf numFmtId="0" fontId="34" fillId="19" borderId="9" xfId="0" applyNumberFormat="1" applyFont="1" applyFill="1" applyBorder="1" applyAlignment="1" applyProtection="1">
      <alignment vertical="center" wrapText="1"/>
    </xf>
    <xf numFmtId="0" fontId="34" fillId="19" borderId="27" xfId="0" applyNumberFormat="1" applyFont="1" applyFill="1" applyBorder="1" applyAlignment="1" applyProtection="1">
      <alignment vertical="center" wrapText="1"/>
    </xf>
    <xf numFmtId="0" fontId="34" fillId="19" borderId="10" xfId="0" applyNumberFormat="1" applyFont="1" applyFill="1" applyBorder="1" applyAlignment="1" applyProtection="1">
      <alignment vertical="center" wrapText="1"/>
    </xf>
    <xf numFmtId="0" fontId="25" fillId="19" borderId="9" xfId="0" applyNumberFormat="1" applyFont="1" applyFill="1" applyBorder="1" applyAlignment="1" applyProtection="1">
      <alignment vertical="center" wrapText="1"/>
    </xf>
    <xf numFmtId="0" fontId="25" fillId="19" borderId="27" xfId="0" applyNumberFormat="1" applyFont="1" applyFill="1" applyBorder="1" applyAlignment="1" applyProtection="1">
      <alignment vertical="center"/>
    </xf>
    <xf numFmtId="0" fontId="25" fillId="19" borderId="10" xfId="0" applyNumberFormat="1" applyFont="1" applyFill="1" applyBorder="1" applyAlignment="1" applyProtection="1">
      <alignment vertical="center"/>
    </xf>
    <xf numFmtId="0" fontId="25" fillId="19" borderId="12" xfId="0" applyNumberFormat="1" applyFont="1" applyFill="1" applyBorder="1" applyAlignment="1" applyProtection="1">
      <alignment vertical="center"/>
    </xf>
    <xf numFmtId="0" fontId="25" fillId="19" borderId="7" xfId="0" applyNumberFormat="1" applyFont="1" applyFill="1" applyBorder="1" applyAlignment="1" applyProtection="1">
      <alignment vertical="center"/>
    </xf>
    <xf numFmtId="0" fontId="25" fillId="19" borderId="15" xfId="0" applyNumberFormat="1" applyFont="1" applyFill="1" applyBorder="1" applyAlignment="1" applyProtection="1">
      <alignment vertical="center"/>
    </xf>
    <xf numFmtId="0" fontId="32" fillId="0" borderId="9" xfId="0" applyFont="1" applyFill="1" applyBorder="1" applyAlignment="1" applyProtection="1">
      <alignment horizontal="center" vertical="center" shrinkToFit="1"/>
      <protection hidden="1"/>
    </xf>
    <xf numFmtId="0" fontId="32" fillId="0" borderId="10" xfId="0" applyFont="1" applyFill="1" applyBorder="1" applyAlignment="1" applyProtection="1">
      <alignment horizontal="center" vertical="center" shrinkToFit="1"/>
      <protection hidden="1"/>
    </xf>
    <xf numFmtId="0" fontId="32" fillId="15" borderId="9" xfId="0" applyFont="1" applyFill="1" applyBorder="1" applyAlignment="1" applyProtection="1">
      <alignment horizontal="center" vertical="center" shrinkToFit="1"/>
      <protection hidden="1"/>
    </xf>
    <xf numFmtId="0" fontId="32" fillId="15" borderId="10" xfId="0" applyFont="1" applyFill="1" applyBorder="1" applyAlignment="1" applyProtection="1">
      <alignment horizontal="center" vertical="center" shrinkToFit="1"/>
      <protection hidden="1"/>
    </xf>
    <xf numFmtId="0" fontId="37" fillId="11" borderId="27" xfId="0" applyFont="1" applyFill="1" applyBorder="1" applyAlignment="1" applyProtection="1">
      <alignment horizontal="left" vertical="center"/>
      <protection locked="0" hidden="1"/>
    </xf>
    <xf numFmtId="0" fontId="37" fillId="11" borderId="10" xfId="0" applyFont="1" applyFill="1" applyBorder="1" applyAlignment="1" applyProtection="1">
      <alignment horizontal="left" vertical="center"/>
      <protection locked="0" hidden="1"/>
    </xf>
    <xf numFmtId="0" fontId="37" fillId="0" borderId="9" xfId="0" applyFont="1" applyBorder="1" applyAlignment="1" applyProtection="1">
      <alignment horizontal="center" vertical="center"/>
      <protection hidden="1"/>
    </xf>
    <xf numFmtId="0" fontId="37" fillId="0" borderId="27" xfId="0" applyFont="1" applyBorder="1" applyAlignment="1" applyProtection="1">
      <alignment horizontal="center" vertical="center"/>
      <protection hidden="1"/>
    </xf>
    <xf numFmtId="14" fontId="33" fillId="11" borderId="27" xfId="0" applyNumberFormat="1" applyFont="1" applyFill="1" applyBorder="1" applyAlignment="1" applyProtection="1">
      <alignment horizontal="center" vertical="center"/>
      <protection locked="0" hidden="1"/>
    </xf>
    <xf numFmtId="14" fontId="33" fillId="11" borderId="10" xfId="0" applyNumberFormat="1" applyFont="1" applyFill="1" applyBorder="1" applyAlignment="1" applyProtection="1">
      <alignment horizontal="center" vertical="center"/>
      <protection locked="0" hidden="1"/>
    </xf>
    <xf numFmtId="0" fontId="37" fillId="0" borderId="9" xfId="0" applyFont="1" applyFill="1" applyBorder="1" applyAlignment="1" applyProtection="1">
      <alignment horizontal="center" vertical="center"/>
      <protection hidden="1"/>
    </xf>
    <xf numFmtId="0" fontId="37" fillId="0" borderId="27" xfId="0" applyFont="1" applyFill="1" applyBorder="1" applyAlignment="1" applyProtection="1">
      <alignment horizontal="center" vertical="center"/>
      <protection hidden="1"/>
    </xf>
    <xf numFmtId="0" fontId="51" fillId="17" borderId="9" xfId="0" applyFont="1" applyFill="1" applyBorder="1" applyAlignment="1" applyProtection="1">
      <alignment horizontal="center"/>
      <protection hidden="1"/>
    </xf>
    <xf numFmtId="0" fontId="51" fillId="17" borderId="27" xfId="0" applyFont="1" applyFill="1" applyBorder="1" applyAlignment="1" applyProtection="1">
      <alignment horizontal="center"/>
      <protection hidden="1"/>
    </xf>
    <xf numFmtId="0" fontId="43" fillId="2" borderId="23" xfId="0" applyFont="1" applyFill="1" applyBorder="1" applyAlignment="1" applyProtection="1">
      <alignment horizontal="center" vertical="center"/>
      <protection hidden="1"/>
    </xf>
    <xf numFmtId="2" fontId="31" fillId="2" borderId="18" xfId="0" applyNumberFormat="1" applyFont="1" applyFill="1" applyBorder="1" applyAlignment="1" applyProtection="1">
      <alignment horizontal="center" vertical="center" wrapText="1"/>
    </xf>
    <xf numFmtId="2" fontId="31" fillId="2" borderId="19" xfId="0" applyNumberFormat="1" applyFont="1" applyFill="1" applyBorder="1" applyAlignment="1" applyProtection="1">
      <alignment horizontal="center" vertical="center" wrapText="1"/>
    </xf>
    <xf numFmtId="0" fontId="48" fillId="17" borderId="27" xfId="0" applyFont="1" applyFill="1" applyBorder="1" applyAlignment="1" applyProtection="1">
      <alignment horizontal="center"/>
      <protection hidden="1"/>
    </xf>
    <xf numFmtId="0" fontId="48" fillId="17" borderId="10" xfId="0" applyFont="1" applyFill="1" applyBorder="1" applyAlignment="1" applyProtection="1">
      <alignment horizontal="center"/>
      <protection hidden="1"/>
    </xf>
    <xf numFmtId="0" fontId="23" fillId="3" borderId="9" xfId="0" applyFont="1" applyFill="1" applyBorder="1" applyAlignment="1" applyProtection="1">
      <alignment horizontal="left" vertical="center"/>
      <protection hidden="1"/>
    </xf>
    <xf numFmtId="0" fontId="23" fillId="3" borderId="27" xfId="0" applyFont="1" applyFill="1" applyBorder="1" applyAlignment="1" applyProtection="1">
      <alignment horizontal="left" vertical="center"/>
      <protection hidden="1"/>
    </xf>
    <xf numFmtId="0" fontId="23" fillId="3" borderId="10" xfId="0" applyFont="1" applyFill="1" applyBorder="1" applyAlignment="1" applyProtection="1">
      <alignment horizontal="left" vertical="center"/>
      <protection hidden="1"/>
    </xf>
    <xf numFmtId="0" fontId="24" fillId="9" borderId="11" xfId="0" applyFont="1" applyFill="1" applyBorder="1" applyAlignment="1" applyProtection="1">
      <alignment horizontal="center"/>
      <protection locked="0" hidden="1"/>
    </xf>
    <xf numFmtId="0" fontId="24" fillId="9" borderId="0" xfId="0" applyFont="1" applyFill="1" applyBorder="1" applyAlignment="1" applyProtection="1">
      <alignment horizontal="center"/>
      <protection locked="0" hidden="1"/>
    </xf>
    <xf numFmtId="0" fontId="24" fillId="9" borderId="21" xfId="0" applyFont="1" applyFill="1" applyBorder="1" applyAlignment="1" applyProtection="1">
      <alignment horizontal="center"/>
      <protection locked="0" hidden="1"/>
    </xf>
    <xf numFmtId="0" fontId="24" fillId="9" borderId="12" xfId="0" applyFont="1" applyFill="1" applyBorder="1" applyAlignment="1" applyProtection="1">
      <alignment horizontal="center" vertical="center"/>
      <protection hidden="1"/>
    </xf>
    <xf numFmtId="0" fontId="24" fillId="9" borderId="7" xfId="0" applyFont="1" applyFill="1" applyBorder="1" applyAlignment="1" applyProtection="1">
      <alignment horizontal="center" vertical="center"/>
      <protection hidden="1"/>
    </xf>
    <xf numFmtId="0" fontId="24" fillId="9" borderId="15" xfId="0" applyFont="1" applyFill="1" applyBorder="1" applyAlignment="1" applyProtection="1">
      <alignment horizontal="center" vertical="center"/>
      <protection hidden="1"/>
    </xf>
    <xf numFmtId="0" fontId="24" fillId="14" borderId="9" xfId="0" applyFont="1" applyFill="1" applyBorder="1" applyAlignment="1" applyProtection="1">
      <alignment horizontal="center"/>
      <protection hidden="1"/>
    </xf>
    <xf numFmtId="0" fontId="24" fillId="14" borderId="27" xfId="0" applyFont="1" applyFill="1" applyBorder="1" applyAlignment="1" applyProtection="1">
      <alignment horizontal="center"/>
      <protection hidden="1"/>
    </xf>
    <xf numFmtId="0" fontId="24" fillId="14" borderId="10" xfId="0" applyFont="1" applyFill="1" applyBorder="1" applyAlignment="1" applyProtection="1">
      <alignment horizontal="center"/>
      <protection hidden="1"/>
    </xf>
    <xf numFmtId="0" fontId="24" fillId="18" borderId="9" xfId="0" applyFont="1" applyFill="1" applyBorder="1" applyAlignment="1" applyProtection="1">
      <alignment horizontal="center"/>
      <protection hidden="1"/>
    </xf>
    <xf numFmtId="0" fontId="24" fillId="18" borderId="27" xfId="0" applyFont="1" applyFill="1" applyBorder="1" applyAlignment="1" applyProtection="1">
      <alignment horizontal="center"/>
      <protection hidden="1"/>
    </xf>
    <xf numFmtId="0" fontId="24" fillId="18" borderId="10" xfId="0" applyFont="1" applyFill="1" applyBorder="1" applyAlignment="1" applyProtection="1">
      <alignment horizontal="center"/>
      <protection hidden="1"/>
    </xf>
    <xf numFmtId="0" fontId="0" fillId="9" borderId="11" xfId="0" applyFont="1" applyFill="1" applyBorder="1" applyProtection="1">
      <protection hidden="1"/>
    </xf>
    <xf numFmtId="0" fontId="0" fillId="9" borderId="0" xfId="0" applyFont="1" applyFill="1" applyBorder="1" applyProtection="1">
      <protection hidden="1"/>
    </xf>
    <xf numFmtId="0" fontId="0" fillId="9" borderId="21" xfId="0" applyFont="1" applyFill="1" applyBorder="1" applyProtection="1">
      <protection hidden="1"/>
    </xf>
    <xf numFmtId="0" fontId="24" fillId="9" borderId="12" xfId="0" applyFont="1" applyFill="1" applyBorder="1" applyAlignment="1" applyProtection="1">
      <alignment horizontal="center" vertical="center"/>
      <protection locked="0" hidden="1"/>
    </xf>
    <xf numFmtId="0" fontId="24" fillId="9" borderId="7" xfId="0" applyFont="1" applyFill="1" applyBorder="1" applyAlignment="1" applyProtection="1">
      <alignment horizontal="center" vertical="center"/>
      <protection locked="0" hidden="1"/>
    </xf>
    <xf numFmtId="0" fontId="24" fillId="9" borderId="15" xfId="0" applyFont="1" applyFill="1" applyBorder="1" applyAlignment="1" applyProtection="1">
      <alignment horizontal="center" vertical="center"/>
      <protection locked="0" hidden="1"/>
    </xf>
    <xf numFmtId="14" fontId="32" fillId="9" borderId="11" xfId="0" applyNumberFormat="1" applyFont="1" applyFill="1" applyBorder="1" applyAlignment="1" applyProtection="1">
      <alignment horizontal="center"/>
      <protection hidden="1"/>
    </xf>
    <xf numFmtId="14" fontId="32" fillId="9" borderId="0" xfId="0" applyNumberFormat="1" applyFont="1" applyFill="1" applyBorder="1" applyAlignment="1" applyProtection="1">
      <alignment horizontal="center"/>
      <protection hidden="1"/>
    </xf>
    <xf numFmtId="14" fontId="32" fillId="9" borderId="21" xfId="0" applyNumberFormat="1" applyFont="1" applyFill="1" applyBorder="1" applyAlignment="1" applyProtection="1">
      <alignment horizontal="center"/>
      <protection hidden="1"/>
    </xf>
    <xf numFmtId="1" fontId="42" fillId="4" borderId="9" xfId="0" applyNumberFormat="1" applyFont="1" applyFill="1" applyBorder="1" applyAlignment="1" applyProtection="1">
      <alignment horizontal="center" vertical="center" shrinkToFit="1"/>
      <protection hidden="1"/>
    </xf>
    <xf numFmtId="1" fontId="42" fillId="4" borderId="27" xfId="0" applyNumberFormat="1" applyFont="1" applyFill="1" applyBorder="1" applyAlignment="1" applyProtection="1">
      <alignment horizontal="center" vertical="center" shrinkToFit="1"/>
      <protection hidden="1"/>
    </xf>
    <xf numFmtId="1" fontId="42" fillId="4" borderId="10" xfId="0" applyNumberFormat="1" applyFont="1" applyFill="1" applyBorder="1" applyAlignment="1" applyProtection="1">
      <alignment horizontal="center" vertical="center" shrinkToFit="1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0" fontId="24" fillId="0" borderId="21" xfId="0" applyFont="1" applyFill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24" fillId="0" borderId="15" xfId="0" applyFont="1" applyFill="1" applyBorder="1" applyAlignment="1" applyProtection="1">
      <alignment horizontal="center"/>
      <protection hidden="1"/>
    </xf>
    <xf numFmtId="2" fontId="26" fillId="2" borderId="11" xfId="0" applyNumberFormat="1" applyFont="1" applyFill="1" applyBorder="1" applyAlignment="1" applyProtection="1">
      <alignment horizontal="center" wrapText="1"/>
    </xf>
    <xf numFmtId="2" fontId="26" fillId="2" borderId="21" xfId="0" applyNumberFormat="1" applyFont="1" applyFill="1" applyBorder="1" applyAlignment="1" applyProtection="1">
      <alignment horizontal="center" wrapText="1"/>
    </xf>
    <xf numFmtId="0" fontId="24" fillId="12" borderId="9" xfId="0" applyFont="1" applyFill="1" applyBorder="1" applyAlignment="1" applyProtection="1">
      <alignment horizontal="center" vertical="center"/>
      <protection hidden="1"/>
    </xf>
    <xf numFmtId="0" fontId="24" fillId="12" borderId="27" xfId="0" applyFont="1" applyFill="1" applyBorder="1" applyAlignment="1" applyProtection="1">
      <alignment horizontal="center" vertical="center"/>
      <protection hidden="1"/>
    </xf>
    <xf numFmtId="1" fontId="30" fillId="2" borderId="18" xfId="0" applyNumberFormat="1" applyFont="1" applyFill="1" applyBorder="1" applyAlignment="1" applyProtection="1">
      <alignment horizontal="center" vertical="center" wrapText="1"/>
    </xf>
    <xf numFmtId="1" fontId="30" fillId="2" borderId="19" xfId="0" applyNumberFormat="1" applyFont="1" applyFill="1" applyBorder="1" applyAlignment="1" applyProtection="1">
      <alignment horizontal="center" vertical="center" wrapText="1"/>
    </xf>
    <xf numFmtId="0" fontId="45" fillId="2" borderId="5" xfId="0" applyFont="1" applyFill="1" applyBorder="1" applyAlignment="1" applyProtection="1">
      <alignment horizontal="center" vertical="center"/>
      <protection locked="0" hidden="1"/>
    </xf>
    <xf numFmtId="165" fontId="24" fillId="0" borderId="26" xfId="0" applyNumberFormat="1" applyFont="1" applyFill="1" applyBorder="1" applyAlignment="1" applyProtection="1">
      <alignment horizontal="center" wrapText="1"/>
      <protection hidden="1"/>
    </xf>
    <xf numFmtId="165" fontId="24" fillId="0" borderId="29" xfId="0" applyNumberFormat="1" applyFont="1" applyFill="1" applyBorder="1" applyAlignment="1" applyProtection="1">
      <alignment horizontal="center" wrapText="1"/>
      <protection hidden="1"/>
    </xf>
    <xf numFmtId="0" fontId="7" fillId="10" borderId="9" xfId="0" applyFont="1" applyFill="1" applyBorder="1" applyAlignment="1" applyProtection="1">
      <alignment horizontal="center" textRotation="90" wrapText="1"/>
      <protection hidden="1"/>
    </xf>
    <xf numFmtId="0" fontId="7" fillId="10" borderId="10" xfId="0" applyFont="1" applyFill="1" applyBorder="1" applyAlignment="1" applyProtection="1">
      <alignment horizontal="center" textRotation="90" wrapText="1"/>
      <protection hidden="1"/>
    </xf>
    <xf numFmtId="0" fontId="24" fillId="0" borderId="23" xfId="0" applyFont="1" applyFill="1" applyBorder="1" applyAlignment="1" applyProtection="1">
      <alignment horizontal="center"/>
      <protection hidden="1"/>
    </xf>
    <xf numFmtId="0" fontId="24" fillId="0" borderId="24" xfId="0" applyFont="1" applyFill="1" applyBorder="1" applyAlignment="1" applyProtection="1">
      <alignment horizontal="center"/>
      <protection hidden="1"/>
    </xf>
    <xf numFmtId="0" fontId="24" fillId="0" borderId="30" xfId="0" applyFont="1" applyFill="1" applyBorder="1" applyAlignment="1" applyProtection="1">
      <alignment horizontal="center"/>
      <protection hidden="1"/>
    </xf>
    <xf numFmtId="0" fontId="24" fillId="0" borderId="31" xfId="0" applyFont="1" applyFill="1" applyBorder="1" applyAlignment="1" applyProtection="1">
      <alignment horizontal="center"/>
      <protection hidden="1"/>
    </xf>
    <xf numFmtId="0" fontId="24" fillId="18" borderId="22" xfId="0" applyFont="1" applyFill="1" applyBorder="1" applyAlignment="1" applyProtection="1">
      <alignment horizontal="center" vertical="center" shrinkToFit="1"/>
      <protection hidden="1"/>
    </xf>
    <xf numFmtId="0" fontId="24" fillId="18" borderId="23" xfId="0" applyFont="1" applyFill="1" applyBorder="1" applyAlignment="1" applyProtection="1">
      <alignment horizontal="center" vertical="center" shrinkToFit="1"/>
      <protection hidden="1"/>
    </xf>
    <xf numFmtId="0" fontId="24" fillId="18" borderId="24" xfId="0" applyFont="1" applyFill="1" applyBorder="1" applyAlignment="1" applyProtection="1">
      <alignment horizontal="center" vertical="center" shrinkToFit="1"/>
      <protection hidden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165" fontId="0" fillId="0" borderId="9" xfId="2" applyNumberFormat="1" applyFont="1" applyBorder="1" applyAlignment="1">
      <alignment horizontal="center" vertical="center"/>
    </xf>
    <xf numFmtId="165" fontId="0" fillId="0" borderId="27" xfId="2" applyNumberFormat="1" applyFont="1" applyBorder="1" applyAlignment="1">
      <alignment horizontal="center" vertical="center"/>
    </xf>
    <xf numFmtId="165" fontId="0" fillId="0" borderId="10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0" xfId="0" applyNumberFormat="1" applyAlignment="1">
      <alignment horizontal="center"/>
    </xf>
    <xf numFmtId="165" fontId="2" fillId="15" borderId="9" xfId="2" applyNumberFormat="1" applyFont="1" applyFill="1" applyBorder="1" applyAlignment="1">
      <alignment horizontal="center" vertical="center"/>
    </xf>
    <xf numFmtId="165" fontId="2" fillId="15" borderId="27" xfId="2" applyNumberFormat="1" applyFont="1" applyFill="1" applyBorder="1" applyAlignment="1">
      <alignment horizontal="center" vertical="center"/>
    </xf>
    <xf numFmtId="165" fontId="2" fillId="15" borderId="10" xfId="2" applyNumberFormat="1" applyFont="1" applyFill="1" applyBorder="1" applyAlignment="1">
      <alignment horizontal="center" vertical="center"/>
    </xf>
    <xf numFmtId="0" fontId="60" fillId="0" borderId="8" xfId="0" applyFont="1" applyBorder="1" applyAlignment="1">
      <alignment horizontal="center" wrapText="1"/>
    </xf>
    <xf numFmtId="0" fontId="6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0" fillId="15" borderId="8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75" fillId="0" borderId="22" xfId="0" applyFont="1" applyBorder="1" applyAlignment="1">
      <alignment horizontal="center" textRotation="90" wrapText="1"/>
    </xf>
    <xf numFmtId="0" fontId="75" fillId="0" borderId="24" xfId="0" applyFont="1" applyBorder="1" applyAlignment="1">
      <alignment horizontal="center" textRotation="90" wrapText="1"/>
    </xf>
    <xf numFmtId="0" fontId="75" fillId="0" borderId="12" xfId="0" applyFont="1" applyBorder="1" applyAlignment="1">
      <alignment horizontal="center" textRotation="90" wrapText="1"/>
    </xf>
    <xf numFmtId="0" fontId="75" fillId="0" borderId="15" xfId="0" applyFont="1" applyBorder="1" applyAlignment="1">
      <alignment horizontal="center" textRotation="90" wrapText="1"/>
    </xf>
    <xf numFmtId="0" fontId="21" fillId="0" borderId="8" xfId="0" applyFont="1" applyBorder="1" applyAlignment="1" applyProtection="1">
      <alignment horizontal="right" vertical="center"/>
    </xf>
    <xf numFmtId="0" fontId="77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21" fillId="11" borderId="9" xfId="0" applyFont="1" applyFill="1" applyBorder="1" applyAlignment="1" applyProtection="1">
      <alignment horizontal="left" vertical="center"/>
    </xf>
    <xf numFmtId="0" fontId="21" fillId="11" borderId="27" xfId="0" applyFont="1" applyFill="1" applyBorder="1" applyAlignment="1" applyProtection="1">
      <alignment horizontal="left" vertical="center"/>
    </xf>
    <xf numFmtId="0" fontId="21" fillId="11" borderId="10" xfId="0" applyFont="1" applyFill="1" applyBorder="1" applyAlignment="1" applyProtection="1">
      <alignment horizontal="left" vertical="center"/>
    </xf>
    <xf numFmtId="0" fontId="34" fillId="17" borderId="22" xfId="0" applyFont="1" applyFill="1" applyBorder="1" applyAlignment="1" applyProtection="1">
      <alignment horizontal="center" vertical="center"/>
    </xf>
    <xf numFmtId="0" fontId="34" fillId="17" borderId="23" xfId="0" applyFont="1" applyFill="1" applyBorder="1" applyAlignment="1" applyProtection="1">
      <alignment horizontal="center" vertical="center"/>
    </xf>
    <xf numFmtId="0" fontId="34" fillId="17" borderId="24" xfId="0" applyFont="1" applyFill="1" applyBorder="1" applyAlignment="1" applyProtection="1">
      <alignment horizontal="center" vertical="center"/>
    </xf>
    <xf numFmtId="14" fontId="34" fillId="17" borderId="12" xfId="0" applyNumberFormat="1" applyFont="1" applyFill="1" applyBorder="1" applyAlignment="1" applyProtection="1">
      <alignment horizontal="center" vertical="center"/>
    </xf>
    <xf numFmtId="0" fontId="34" fillId="17" borderId="7" xfId="0" applyFont="1" applyFill="1" applyBorder="1" applyAlignment="1" applyProtection="1">
      <alignment horizontal="center" vertical="center"/>
    </xf>
    <xf numFmtId="0" fontId="34" fillId="17" borderId="15" xfId="0" applyFont="1" applyFill="1" applyBorder="1" applyAlignment="1" applyProtection="1">
      <alignment horizontal="center" vertical="center"/>
    </xf>
    <xf numFmtId="0" fontId="34" fillId="0" borderId="12" xfId="0" applyFont="1" applyBorder="1" applyAlignment="1" applyProtection="1">
      <alignment horizontal="center" vertical="center"/>
    </xf>
    <xf numFmtId="0" fontId="34" fillId="0" borderId="7" xfId="0" applyFont="1" applyBorder="1" applyAlignment="1" applyProtection="1">
      <alignment horizontal="center" vertical="center"/>
    </xf>
    <xf numFmtId="0" fontId="34" fillId="0" borderId="15" xfId="0" applyFont="1" applyBorder="1" applyAlignment="1" applyProtection="1">
      <alignment horizontal="center" vertical="center"/>
    </xf>
    <xf numFmtId="0" fontId="34" fillId="0" borderId="8" xfId="0" applyFont="1" applyBorder="1" applyAlignment="1" applyProtection="1">
      <alignment horizontal="right" vertical="center"/>
    </xf>
    <xf numFmtId="0" fontId="21" fillId="0" borderId="22" xfId="0" applyFont="1" applyBorder="1" applyAlignment="1" applyProtection="1">
      <alignment horizontal="center" vertical="center" textRotation="90"/>
    </xf>
    <xf numFmtId="0" fontId="21" fillId="0" borderId="24" xfId="0" applyFont="1" applyBorder="1" applyAlignment="1" applyProtection="1">
      <alignment horizontal="center" vertical="center" textRotation="90"/>
    </xf>
    <xf numFmtId="0" fontId="22" fillId="0" borderId="9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2" fontId="21" fillId="0" borderId="9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0" fontId="2" fillId="15" borderId="9" xfId="0" applyFont="1" applyFill="1" applyBorder="1" applyAlignment="1">
      <alignment horizontal="center" vertical="center"/>
    </xf>
    <xf numFmtId="0" fontId="2" fillId="15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2" fillId="15" borderId="9" xfId="0" applyFont="1" applyFill="1" applyBorder="1" applyAlignment="1">
      <alignment horizontal="left" vertical="center"/>
    </xf>
    <xf numFmtId="0" fontId="2" fillId="15" borderId="10" xfId="0" applyFont="1" applyFill="1" applyBorder="1" applyAlignment="1">
      <alignment horizontal="left" vertical="center"/>
    </xf>
    <xf numFmtId="0" fontId="22" fillId="0" borderId="9" xfId="0" applyFont="1" applyBorder="1" applyAlignment="1" applyProtection="1">
      <alignment horizontal="center" vertical="center" wrapText="1"/>
    </xf>
    <xf numFmtId="0" fontId="22" fillId="0" borderId="27" xfId="0" applyFont="1" applyBorder="1" applyAlignment="1" applyProtection="1">
      <alignment horizontal="center" vertical="center" wrapText="1"/>
    </xf>
    <xf numFmtId="0" fontId="22" fillId="0" borderId="32" xfId="0" applyFont="1" applyBorder="1" applyAlignment="1" applyProtection="1">
      <alignment horizontal="center" vertical="center" wrapText="1"/>
    </xf>
    <xf numFmtId="0" fontId="79" fillId="0" borderId="9" xfId="0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/>
    </xf>
    <xf numFmtId="0" fontId="80" fillId="15" borderId="9" xfId="0" applyFont="1" applyFill="1" applyBorder="1" applyAlignment="1">
      <alignment horizontal="center" vertical="center"/>
    </xf>
    <xf numFmtId="0" fontId="80" fillId="15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0" fillId="0" borderId="8" xfId="0" applyFont="1" applyBorder="1" applyAlignment="1">
      <alignment horizontal="center" vertical="center" textRotation="90" wrapText="1"/>
    </xf>
    <xf numFmtId="0" fontId="60" fillId="0" borderId="22" xfId="0" applyFont="1" applyBorder="1" applyAlignment="1">
      <alignment horizontal="center" vertical="center" wrapText="1"/>
    </xf>
    <xf numFmtId="0" fontId="60" fillId="0" borderId="24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5" xfId="0" applyFont="1" applyBorder="1" applyAlignment="1">
      <alignment horizontal="center" vertical="center" wrapText="1"/>
    </xf>
    <xf numFmtId="0" fontId="78" fillId="0" borderId="8" xfId="0" applyFont="1" applyBorder="1" applyAlignment="1">
      <alignment horizontal="center" wrapText="1"/>
    </xf>
  </cellXfs>
  <cellStyles count="3">
    <cellStyle name="Normal" xfId="0" builtinId="0"/>
    <cellStyle name="Normal 2" xfId="1"/>
    <cellStyle name="Yüzde" xfId="2" builtinId="5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A!$Y$64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A!$AD$65:$AD$66</c:f>
              <c:numCache>
                <c:formatCode>General</c:formatCode>
                <c:ptCount val="2"/>
              </c:numCache>
            </c:numRef>
          </c:cat>
          <c:val>
            <c:numRef>
              <c:f>A!$Y$65:$Y$66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D!$Y$64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D!$AD$65:$AD$66</c:f>
              <c:numCache>
                <c:formatCode>General</c:formatCode>
                <c:ptCount val="2"/>
              </c:numCache>
            </c:numRef>
          </c:cat>
          <c:val>
            <c:numRef>
              <c:f>D!$Y$65:$Y$66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D!$G$46:$AE$46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8860288"/>
        <c:axId val="58861824"/>
      </c:lineChart>
      <c:catAx>
        <c:axId val="58860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861824"/>
        <c:crosses val="autoZero"/>
        <c:auto val="1"/>
        <c:lblAlgn val="ctr"/>
        <c:lblOffset val="100"/>
        <c:tickLblSkip val="1"/>
        <c:tickMarkSkip val="1"/>
      </c:catAx>
      <c:valAx>
        <c:axId val="58861824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886028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D!$G$46:$AE$46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926592"/>
        <c:axId val="58928128"/>
      </c:barChart>
      <c:catAx>
        <c:axId val="58926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928128"/>
        <c:crosses val="autoZero"/>
        <c:auto val="1"/>
        <c:lblAlgn val="ctr"/>
        <c:lblOffset val="100"/>
        <c:tickLblSkip val="1"/>
        <c:tickMarkSkip val="1"/>
      </c:catAx>
      <c:valAx>
        <c:axId val="58928128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926592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E!$Y$64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E!$AD$65:$AD$66</c:f>
              <c:numCache>
                <c:formatCode>General</c:formatCode>
                <c:ptCount val="2"/>
              </c:numCache>
            </c:numRef>
          </c:cat>
          <c:val>
            <c:numRef>
              <c:f>E!$Y$65:$Y$66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E!$G$46:$AE$46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9069568"/>
        <c:axId val="59071104"/>
      </c:lineChart>
      <c:catAx>
        <c:axId val="59069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9071104"/>
        <c:crosses val="autoZero"/>
        <c:auto val="1"/>
        <c:lblAlgn val="ctr"/>
        <c:lblOffset val="100"/>
        <c:tickLblSkip val="1"/>
        <c:tickMarkSkip val="1"/>
      </c:catAx>
      <c:valAx>
        <c:axId val="59071104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906956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E!$G$46:$AE$46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9094912"/>
        <c:axId val="59096448"/>
      </c:barChart>
      <c:catAx>
        <c:axId val="59094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096448"/>
        <c:crosses val="autoZero"/>
        <c:auto val="1"/>
        <c:lblAlgn val="ctr"/>
        <c:lblOffset val="100"/>
        <c:tickLblSkip val="1"/>
        <c:tickMarkSkip val="1"/>
      </c:catAx>
      <c:valAx>
        <c:axId val="59096448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094912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F!$Y$64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F!$AD$65:$AD$66</c:f>
              <c:numCache>
                <c:formatCode>General</c:formatCode>
                <c:ptCount val="2"/>
              </c:numCache>
            </c:numRef>
          </c:cat>
          <c:val>
            <c:numRef>
              <c:f>F!$Y$65:$Y$66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F!$G$46:$AE$46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8725888"/>
        <c:axId val="58727424"/>
      </c:lineChart>
      <c:catAx>
        <c:axId val="58725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727424"/>
        <c:crosses val="autoZero"/>
        <c:auto val="1"/>
        <c:lblAlgn val="ctr"/>
        <c:lblOffset val="100"/>
        <c:tickLblSkip val="1"/>
        <c:tickMarkSkip val="1"/>
      </c:catAx>
      <c:valAx>
        <c:axId val="58727424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872588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F!$G$46:$AE$46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771712"/>
        <c:axId val="58916864"/>
      </c:barChart>
      <c:catAx>
        <c:axId val="587717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916864"/>
        <c:crosses val="autoZero"/>
        <c:auto val="1"/>
        <c:lblAlgn val="ctr"/>
        <c:lblOffset val="100"/>
        <c:tickLblSkip val="1"/>
        <c:tickMarkSkip val="1"/>
      </c:catAx>
      <c:valAx>
        <c:axId val="58916864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771712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G!$Y$64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G!$AD$65:$AD$66</c:f>
              <c:numCache>
                <c:formatCode>General</c:formatCode>
                <c:ptCount val="2"/>
              </c:numCache>
            </c:numRef>
          </c:cat>
          <c:val>
            <c:numRef>
              <c:f>G!$Y$65:$Y$66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90089688467742379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A!$G$46:$AE$46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7846784"/>
        <c:axId val="58069760"/>
      </c:lineChart>
      <c:catAx>
        <c:axId val="57846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069760"/>
        <c:crosses val="autoZero"/>
        <c:auto val="1"/>
        <c:lblAlgn val="ctr"/>
        <c:lblOffset val="100"/>
        <c:tickLblSkip val="1"/>
        <c:tickMarkSkip val="1"/>
      </c:catAx>
      <c:valAx>
        <c:axId val="58069760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7846784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90089688467742379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G!$G$46:$AE$46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9406208"/>
        <c:axId val="59407744"/>
      </c:lineChart>
      <c:catAx>
        <c:axId val="594062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9407744"/>
        <c:crosses val="autoZero"/>
        <c:auto val="1"/>
        <c:lblAlgn val="ctr"/>
        <c:lblOffset val="100"/>
        <c:tickLblSkip val="1"/>
        <c:tickMarkSkip val="1"/>
      </c:catAx>
      <c:valAx>
        <c:axId val="59407744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9406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G!$G$46:$AE$46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9427456"/>
        <c:axId val="59462016"/>
      </c:barChart>
      <c:catAx>
        <c:axId val="59427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462016"/>
        <c:crosses val="autoZero"/>
        <c:auto val="1"/>
        <c:lblAlgn val="ctr"/>
        <c:lblOffset val="100"/>
        <c:tickLblSkip val="1"/>
        <c:tickMarkSkip val="1"/>
      </c:catAx>
      <c:valAx>
        <c:axId val="59462016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109604269589324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427456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H!$Y$64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H!$AD$65:$AD$66</c:f>
              <c:numCache>
                <c:formatCode>General</c:formatCode>
                <c:ptCount val="2"/>
              </c:numCache>
            </c:numRef>
          </c:cat>
          <c:val>
            <c:numRef>
              <c:f>H!$Y$65:$Y$66</c:f>
              <c:numCache>
                <c:formatCode>0.000000000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H!$G$46:$AE$46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9582720"/>
        <c:axId val="59588608"/>
      </c:lineChart>
      <c:catAx>
        <c:axId val="595827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9588608"/>
        <c:crosses val="autoZero"/>
        <c:auto val="1"/>
        <c:lblAlgn val="ctr"/>
        <c:lblOffset val="100"/>
        <c:tickLblSkip val="1"/>
        <c:tickMarkSkip val="1"/>
      </c:catAx>
      <c:valAx>
        <c:axId val="59588608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958272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H!$G$46:$AE$46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9624448"/>
        <c:axId val="59519744"/>
      </c:barChart>
      <c:catAx>
        <c:axId val="59624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519744"/>
        <c:crosses val="autoZero"/>
        <c:auto val="1"/>
        <c:lblAlgn val="ctr"/>
        <c:lblOffset val="100"/>
        <c:tickLblSkip val="1"/>
        <c:tickMarkSkip val="1"/>
      </c:catAx>
      <c:valAx>
        <c:axId val="59519744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624448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I!$Y$64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I!$AD$65:$AD$66</c:f>
              <c:numCache>
                <c:formatCode>General</c:formatCode>
                <c:ptCount val="2"/>
              </c:numCache>
            </c:numRef>
          </c:cat>
          <c:val>
            <c:numRef>
              <c:f>I!$Y$65:$Y$66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I!$G$46:$AE$46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8808960"/>
        <c:axId val="58823040"/>
      </c:lineChart>
      <c:catAx>
        <c:axId val="58808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823040"/>
        <c:crosses val="autoZero"/>
        <c:auto val="1"/>
        <c:lblAlgn val="ctr"/>
        <c:lblOffset val="100"/>
        <c:tickLblSkip val="1"/>
        <c:tickMarkSkip val="1"/>
      </c:catAx>
      <c:valAx>
        <c:axId val="58823040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880896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I!$G$46:$AE$46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834304"/>
        <c:axId val="59856000"/>
      </c:barChart>
      <c:catAx>
        <c:axId val="588343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856000"/>
        <c:crosses val="autoZero"/>
        <c:auto val="1"/>
        <c:lblAlgn val="ctr"/>
        <c:lblOffset val="100"/>
        <c:tickLblSkip val="1"/>
        <c:tickMarkSkip val="1"/>
      </c:catAx>
      <c:valAx>
        <c:axId val="59856000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834304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J!$Y$64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J!$AD$65:$AD$66</c:f>
              <c:numCache>
                <c:formatCode>General</c:formatCode>
                <c:ptCount val="2"/>
              </c:numCache>
            </c:numRef>
          </c:cat>
          <c:val>
            <c:numRef>
              <c:f>J!$Y$65:$Y$66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J!$G$46:$AE$46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9960320"/>
        <c:axId val="59773696"/>
      </c:lineChart>
      <c:catAx>
        <c:axId val="59960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9773696"/>
        <c:crosses val="autoZero"/>
        <c:auto val="1"/>
        <c:lblAlgn val="ctr"/>
        <c:lblOffset val="100"/>
        <c:tickLblSkip val="1"/>
        <c:tickMarkSkip val="1"/>
      </c:catAx>
      <c:valAx>
        <c:axId val="59773696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996032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A!$G$46:$AE$46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122624"/>
        <c:axId val="58124160"/>
      </c:barChart>
      <c:catAx>
        <c:axId val="581226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124160"/>
        <c:crosses val="autoZero"/>
        <c:auto val="1"/>
        <c:lblAlgn val="ctr"/>
        <c:lblOffset val="100"/>
        <c:tickLblSkip val="1"/>
        <c:tickMarkSkip val="1"/>
      </c:catAx>
      <c:valAx>
        <c:axId val="58124160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109604269589324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122624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J!$G$46:$AE$46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9826176"/>
        <c:axId val="59827712"/>
      </c:barChart>
      <c:catAx>
        <c:axId val="598261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827712"/>
        <c:crosses val="autoZero"/>
        <c:auto val="1"/>
        <c:lblAlgn val="ctr"/>
        <c:lblOffset val="100"/>
        <c:tickLblSkip val="1"/>
        <c:tickMarkSkip val="1"/>
      </c:catAx>
      <c:valAx>
        <c:axId val="59827712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9826176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K!$Y$64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K!$AD$65:$AD$66</c:f>
              <c:numCache>
                <c:formatCode>General</c:formatCode>
                <c:ptCount val="2"/>
              </c:numCache>
            </c:numRef>
          </c:cat>
          <c:val>
            <c:numRef>
              <c:f>K!$Y$65:$Y$66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K!$G$46:$AE$46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60091776"/>
        <c:axId val="60232832"/>
      </c:lineChart>
      <c:catAx>
        <c:axId val="60091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60232832"/>
        <c:crosses val="autoZero"/>
        <c:auto val="1"/>
        <c:lblAlgn val="ctr"/>
        <c:lblOffset val="100"/>
        <c:tickLblSkip val="1"/>
        <c:tickMarkSkip val="1"/>
      </c:catAx>
      <c:valAx>
        <c:axId val="60232832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60091776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K!$G$46:$AE$46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60281216"/>
        <c:axId val="60282752"/>
      </c:barChart>
      <c:catAx>
        <c:axId val="602812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282752"/>
        <c:crosses val="autoZero"/>
        <c:auto val="1"/>
        <c:lblAlgn val="ctr"/>
        <c:lblOffset val="100"/>
        <c:tickLblSkip val="1"/>
        <c:tickMarkSkip val="1"/>
      </c:catAx>
      <c:valAx>
        <c:axId val="60282752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281216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L!$Y$64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L!$AD$65:$AD$66</c:f>
              <c:numCache>
                <c:formatCode>General</c:formatCode>
                <c:ptCount val="2"/>
              </c:numCache>
            </c:numRef>
          </c:cat>
          <c:val>
            <c:numRef>
              <c:f>L!$Y$65:$Y$66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L!$G$46:$AE$46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60370944"/>
        <c:axId val="60372480"/>
      </c:lineChart>
      <c:catAx>
        <c:axId val="603709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60372480"/>
        <c:crosses val="autoZero"/>
        <c:auto val="1"/>
        <c:lblAlgn val="ctr"/>
        <c:lblOffset val="100"/>
        <c:tickLblSkip val="1"/>
        <c:tickMarkSkip val="1"/>
      </c:catAx>
      <c:valAx>
        <c:axId val="60372480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60370944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L!$G$46:$AE$46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60420864"/>
        <c:axId val="60422400"/>
      </c:barChart>
      <c:catAx>
        <c:axId val="60420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422400"/>
        <c:crosses val="autoZero"/>
        <c:auto val="1"/>
        <c:lblAlgn val="ctr"/>
        <c:lblOffset val="100"/>
        <c:tickLblSkip val="1"/>
        <c:tickMarkSkip val="1"/>
      </c:catAx>
      <c:valAx>
        <c:axId val="60422400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420864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3262490257894002"/>
          <c:y val="9.5775822139879938E-2"/>
          <c:w val="0.83242755721409112"/>
          <c:h val="0.6137733518604291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cat>
            <c:strRef>
              <c:f>RAPOR!$D$9:$H$9</c:f>
              <c:strCache>
                <c:ptCount val="5"/>
                <c:pt idx="0">
                  <c:v>0-49</c:v>
                </c:pt>
                <c:pt idx="1">
                  <c:v>50-59</c:v>
                </c:pt>
                <c:pt idx="2">
                  <c:v>60-69</c:v>
                </c:pt>
                <c:pt idx="3">
                  <c:v>70-84</c:v>
                </c:pt>
                <c:pt idx="4">
                  <c:v>85-100</c:v>
                </c:pt>
              </c:strCache>
            </c:strRef>
          </c:cat>
          <c:val>
            <c:numRef>
              <c:f>RAPOR!$D$22:$H$22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axId val="60573952"/>
        <c:axId val="60612608"/>
      </c:barChart>
      <c:catAx>
        <c:axId val="605739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612608"/>
        <c:crosses val="autoZero"/>
        <c:auto val="1"/>
        <c:lblAlgn val="ctr"/>
        <c:lblOffset val="100"/>
        <c:tickLblSkip val="1"/>
        <c:tickMarkSkip val="1"/>
      </c:catAx>
      <c:valAx>
        <c:axId val="60612608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0573952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style val="17"/>
  <c:chart>
    <c:view3D>
      <c:rotX val="30"/>
      <c:perspective val="30"/>
    </c:view3D>
    <c:plotArea>
      <c:layout>
        <c:manualLayout>
          <c:layoutTarget val="inner"/>
          <c:xMode val="edge"/>
          <c:yMode val="edge"/>
          <c:x val="9.6687581499471834E-2"/>
          <c:y val="0.18292981119295598"/>
          <c:w val="0.72457351077381293"/>
          <c:h val="0.6857532808398956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8.0233167902641053E-2"/>
                  <c:y val="1.141579883159766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tr-TR"/>
                </a:p>
              </c:txPr>
              <c:dLblPos val="bestFit"/>
              <c:showPercent val="1"/>
            </c:dLbl>
            <c:dLbl>
              <c:idx val="1"/>
              <c:spPr/>
              <c:txPr>
                <a:bodyPr/>
                <a:lstStyle/>
                <a:p>
                  <a:pPr>
                    <a:defRPr/>
                  </a:pPr>
                  <a:endParaRPr lang="tr-TR"/>
                </a:p>
              </c:txPr>
              <c:showPercent val="1"/>
            </c:dLbl>
            <c:showCatName val="1"/>
            <c:showPercent val="1"/>
          </c:dLbls>
          <c:val>
            <c:numRef>
              <c:f>RAPOR!$M$23:$N$23</c:f>
              <c:numCache>
                <c:formatCode>%0.0</c:formatCode>
                <c:ptCount val="2"/>
                <c:pt idx="0" formatCode="0%">
                  <c:v>0</c:v>
                </c:pt>
                <c:pt idx="1">
                  <c:v>1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zero"/>
  </c:chart>
  <c:printSettings>
    <c:headerFooter alignWithMargins="0"/>
    <c:pageMargins b="0.75000000000000111" l="0.70000000000000062" r="0.70000000000000062" t="0.75000000000000111" header="0.30000000000000032" footer="0.30000000000000032"/>
    <c:pageSetup paperSize="9" orientation="landscape" horizontalDpi="1200" verticalDpi="1200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2179512594135225"/>
          <c:y val="9.5238435920458206E-2"/>
          <c:w val="0.84018260562140279"/>
          <c:h val="0.79342865036607346"/>
        </c:manualLayout>
      </c:layout>
      <c:barChart>
        <c:barDir val="col"/>
        <c:grouping val="clustered"/>
        <c:varyColors val="1"/>
        <c:ser>
          <c:idx val="0"/>
          <c:order val="0"/>
          <c:val>
            <c:numRef>
              <c:f>RAPOR!$D$27:$AB$27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60548224"/>
        <c:axId val="60550144"/>
      </c:barChart>
      <c:catAx>
        <c:axId val="60548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SORULAR</a:t>
                </a:r>
              </a:p>
            </c:rich>
          </c:tx>
          <c:layout>
            <c:manualLayout>
              <c:xMode val="edge"/>
              <c:yMode val="edge"/>
              <c:x val="3.4188130575749646E-2"/>
              <c:y val="0.913768720086459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r-TR"/>
          </a:p>
        </c:txPr>
        <c:crossAx val="60550144"/>
        <c:crosses val="autoZero"/>
        <c:auto val="1"/>
        <c:lblAlgn val="ctr"/>
        <c:lblOffset val="100"/>
        <c:tickLblSkip val="1"/>
        <c:tickMarkSkip val="1"/>
      </c:catAx>
      <c:valAx>
        <c:axId val="60550144"/>
        <c:scaling>
          <c:orientation val="minMax"/>
          <c:max val="1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PUAN ORTALAMALARI</a:t>
                </a:r>
              </a:p>
            </c:rich>
          </c:tx>
          <c:layout>
            <c:manualLayout>
              <c:xMode val="edge"/>
              <c:yMode val="edge"/>
              <c:x val="1.0683690114183301E-2"/>
              <c:y val="0.3841394335511982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tr-TR"/>
          </a:p>
        </c:txPr>
        <c:crossAx val="6054822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111" r="0.75000000000000111" t="1" header="0.5" footer="0.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B!$Y$64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B!$AD$65:$AD$66</c:f>
              <c:numCache>
                <c:formatCode>General</c:formatCode>
                <c:ptCount val="2"/>
              </c:numCache>
            </c:numRef>
          </c:cat>
          <c:val>
            <c:numRef>
              <c:f>B!$Y$65:$Y$66</c:f>
              <c:numCache>
                <c:formatCode>0.000000000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B!$G$46:$AE$46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8474496"/>
        <c:axId val="58476032"/>
      </c:lineChart>
      <c:catAx>
        <c:axId val="58474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476032"/>
        <c:crosses val="autoZero"/>
        <c:auto val="1"/>
        <c:lblAlgn val="ctr"/>
        <c:lblOffset val="100"/>
        <c:tickLblSkip val="1"/>
        <c:tickMarkSkip val="1"/>
      </c:catAx>
      <c:valAx>
        <c:axId val="58476032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8474496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B!$G$46:$AE$46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536704"/>
        <c:axId val="58538240"/>
      </c:barChart>
      <c:catAx>
        <c:axId val="58536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538240"/>
        <c:crosses val="autoZero"/>
        <c:auto val="1"/>
        <c:lblAlgn val="ctr"/>
        <c:lblOffset val="100"/>
        <c:tickLblSkip val="1"/>
        <c:tickMarkSkip val="1"/>
      </c:catAx>
      <c:valAx>
        <c:axId val="58538240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536704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autoTitleDeleted val="1"/>
    <c:plotArea>
      <c:layout>
        <c:manualLayout>
          <c:layoutTarget val="inner"/>
          <c:xMode val="edge"/>
          <c:yMode val="edge"/>
          <c:x val="0.39215836457707087"/>
          <c:y val="0.33112689856328492"/>
          <c:w val="0.20392234958007688"/>
          <c:h val="0.34437197450581636"/>
        </c:manualLayout>
      </c:layout>
      <c:pieChart>
        <c:varyColors val="1"/>
        <c:ser>
          <c:idx val="0"/>
          <c:order val="0"/>
          <c:tx>
            <c:strRef>
              <c:f>'C'!$Y$64</c:f>
              <c:strCache>
                <c:ptCount val="1"/>
                <c:pt idx="0">
                  <c:v>BAŞ.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Percent val="1"/>
            <c:showLeaderLines val="1"/>
          </c:dLbls>
          <c:cat>
            <c:numRef>
              <c:f>'C'!$AD$65:$AD$66</c:f>
              <c:numCache>
                <c:formatCode>General</c:formatCode>
                <c:ptCount val="2"/>
              </c:numCache>
            </c:numRef>
          </c:cat>
          <c:val>
            <c:numRef>
              <c:f>'C'!$Y$65:$Y$66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7.9646132418032728E-2"/>
          <c:y val="9.2383422009114674E-2"/>
          <c:w val="0.89233166875758851"/>
          <c:h val="0.68054622723972069"/>
        </c:manualLayout>
      </c:layout>
      <c:lineChart>
        <c:grouping val="standard"/>
        <c:ser>
          <c:idx val="0"/>
          <c:order val="0"/>
          <c:dLbls>
            <c:showVal val="1"/>
          </c:dLbls>
          <c:val>
            <c:numRef>
              <c:f>'C'!$G$46:$AE$46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marker val="1"/>
        <c:axId val="58651008"/>
        <c:axId val="58652544"/>
      </c:lineChart>
      <c:catAx>
        <c:axId val="58651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r-TR"/>
          </a:p>
        </c:txPr>
        <c:crossAx val="58652544"/>
        <c:crosses val="autoZero"/>
        <c:auto val="1"/>
        <c:lblAlgn val="ctr"/>
        <c:lblOffset val="100"/>
        <c:tickLblSkip val="1"/>
        <c:tickMarkSkip val="1"/>
      </c:catAx>
      <c:valAx>
        <c:axId val="58652544"/>
        <c:scaling>
          <c:orientation val="minMax"/>
          <c:max val="100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itchFamily="34" charset="0"/>
                <a:ea typeface="Tahoma"/>
                <a:cs typeface="Arial" pitchFamily="34" charset="0"/>
              </a:defRPr>
            </a:pPr>
            <a:endParaRPr lang="tr-TR"/>
          </a:p>
        </c:txPr>
        <c:crossAx val="586510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6.3200878409386152E-2"/>
          <c:y val="6.6363831782544722E-2"/>
          <c:w val="0.91586239255404234"/>
          <c:h val="0.760832095143382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dLblPos val="outEnd"/>
            <c:showVal val="1"/>
          </c:dLbls>
          <c:val>
            <c:numRef>
              <c:f>'C'!$G$46:$AE$46</c:f>
              <c:numCache>
                <c:formatCode>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axId val="58451072"/>
        <c:axId val="58452608"/>
      </c:barChart>
      <c:catAx>
        <c:axId val="584510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452608"/>
        <c:crosses val="autoZero"/>
        <c:auto val="1"/>
        <c:lblAlgn val="ctr"/>
        <c:lblOffset val="100"/>
        <c:tickLblSkip val="1"/>
        <c:tickMarkSkip val="1"/>
      </c:catAx>
      <c:valAx>
        <c:axId val="58452608"/>
        <c:scaling>
          <c:orientation val="minMax"/>
          <c:max val="1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BAŞARI YÜZDESİ</a:t>
                </a:r>
              </a:p>
            </c:rich>
          </c:tx>
          <c:layout>
            <c:manualLayout>
              <c:xMode val="edge"/>
              <c:yMode val="edge"/>
              <c:x val="5.1014749916823907E-5"/>
              <c:y val="9.06131613066440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58451072"/>
        <c:crosses val="autoZero"/>
        <c:crossBetween val="between"/>
        <c:majorUnit val="10"/>
      </c:valAx>
      <c:spPr>
        <a:pattFill prst="pct5">
          <a:fgClr>
            <a:srgbClr val="FFFFFF"/>
          </a:fgClr>
          <a:bgClr>
            <a:srgbClr val="FFFFFF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000000000000089" r="0.75000000000000089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66675</xdr:rowOff>
    </xdr:from>
    <xdr:to>
      <xdr:col>33</xdr:col>
      <xdr:colOff>95250</xdr:colOff>
      <xdr:row>72</xdr:row>
      <xdr:rowOff>9525</xdr:rowOff>
    </xdr:to>
    <xdr:graphicFrame macro="">
      <xdr:nvGraphicFramePr>
        <xdr:cNvPr id="2844869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2844870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28448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142875</xdr:colOff>
      <xdr:row>29</xdr:row>
      <xdr:rowOff>9525</xdr:rowOff>
    </xdr:from>
    <xdr:to>
      <xdr:col>29</xdr:col>
      <xdr:colOff>304800</xdr:colOff>
      <xdr:row>36</xdr:row>
      <xdr:rowOff>104775</xdr:rowOff>
    </xdr:to>
    <xdr:graphicFrame macro="">
      <xdr:nvGraphicFramePr>
        <xdr:cNvPr id="45312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47625</xdr:colOff>
      <xdr:row>28</xdr:row>
      <xdr:rowOff>247650</xdr:rowOff>
    </xdr:from>
    <xdr:to>
      <xdr:col>20</xdr:col>
      <xdr:colOff>104775</xdr:colOff>
      <xdr:row>36</xdr:row>
      <xdr:rowOff>123825</xdr:rowOff>
    </xdr:to>
    <xdr:graphicFrame macro="">
      <xdr:nvGraphicFramePr>
        <xdr:cNvPr id="4531228" name="Grafi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28</xdr:row>
      <xdr:rowOff>257175</xdr:rowOff>
    </xdr:from>
    <xdr:to>
      <xdr:col>11</xdr:col>
      <xdr:colOff>28575</xdr:colOff>
      <xdr:row>36</xdr:row>
      <xdr:rowOff>114300</xdr:rowOff>
    </xdr:to>
    <xdr:graphicFrame macro="">
      <xdr:nvGraphicFramePr>
        <xdr:cNvPr id="4531229" name="Grafi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0.55319</cdr:x>
      <cdr:y>0.83009</cdr:y>
    </cdr:from>
    <cdr:to>
      <cdr:x>0.7757</cdr:x>
      <cdr:y>0.95174</cdr:y>
    </cdr:to>
    <cdr:sp macro="" textlink="">
      <cdr:nvSpPr>
        <cdr:cNvPr id="942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0066" y="1225523"/>
          <a:ext cx="394210" cy="179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tr-TR" sz="1000" b="0" i="0" strike="noStrike">
              <a:solidFill>
                <a:srgbClr val="000000"/>
              </a:solidFill>
              <a:latin typeface="Calibri"/>
              <a:cs typeface="Calibri"/>
            </a:rPr>
            <a:t>Başarılı</a:t>
          </a:r>
        </a:p>
      </cdr:txBody>
    </cdr:sp>
  </cdr:relSizeAnchor>
  <cdr:relSizeAnchor xmlns:cdr="http://schemas.openxmlformats.org/drawingml/2006/chartDrawing">
    <cdr:from>
      <cdr:x>0.63502</cdr:x>
      <cdr:y>0.03317</cdr:y>
    </cdr:from>
    <cdr:to>
      <cdr:x>0.78939</cdr:x>
      <cdr:y>0.21536</cdr:y>
    </cdr:to>
    <cdr:sp macro="" textlink="">
      <cdr:nvSpPr>
        <cdr:cNvPr id="942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591559" y="46132"/>
          <a:ext cx="389640" cy="2300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tr-TR" sz="1000" b="0" i="0" strike="noStrike">
              <a:solidFill>
                <a:srgbClr val="000000"/>
              </a:solidFill>
              <a:latin typeface="Calibri"/>
              <a:cs typeface="Calibri"/>
            </a:rPr>
            <a:t>Başarısız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4415537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4415538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4155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4416561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4416562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4165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4417585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4417586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4175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4418609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4418610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4186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4419633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4419634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4196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66675</xdr:rowOff>
    </xdr:from>
    <xdr:to>
      <xdr:col>33</xdr:col>
      <xdr:colOff>95250</xdr:colOff>
      <xdr:row>72</xdr:row>
      <xdr:rowOff>9525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19050</xdr:colOff>
      <xdr:row>64</xdr:row>
      <xdr:rowOff>171450</xdr:rowOff>
    </xdr:from>
    <xdr:to>
      <xdr:col>33</xdr:col>
      <xdr:colOff>95250</xdr:colOff>
      <xdr:row>72</xdr:row>
      <xdr:rowOff>114300</xdr:rowOff>
    </xdr:to>
    <xdr:graphicFrame macro="">
      <xdr:nvGraphicFramePr>
        <xdr:cNvPr id="2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142875</xdr:colOff>
      <xdr:row>50</xdr:row>
      <xdr:rowOff>219075</xdr:rowOff>
    </xdr:from>
    <xdr:to>
      <xdr:col>34</xdr:col>
      <xdr:colOff>19050</xdr:colOff>
      <xdr:row>61</xdr:row>
      <xdr:rowOff>95250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51</xdr:row>
      <xdr:rowOff>9525</xdr:rowOff>
    </xdr:from>
    <xdr:to>
      <xdr:col>16</xdr:col>
      <xdr:colOff>238125</xdr:colOff>
      <xdr:row>60</xdr:row>
      <xdr:rowOff>114300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M48"/>
  <sheetViews>
    <sheetView tabSelected="1" zoomScale="91" zoomScaleNormal="91" workbookViewId="0">
      <selection activeCell="L2" sqref="L2"/>
    </sheetView>
  </sheetViews>
  <sheetFormatPr defaultRowHeight="12.75"/>
  <cols>
    <col min="1" max="1" width="3.5703125" customWidth="1"/>
    <col min="2" max="2" width="7.7109375" customWidth="1"/>
    <col min="3" max="3" width="7.28515625" customWidth="1"/>
    <col min="4" max="4" width="50.42578125" bestFit="1" customWidth="1"/>
    <col min="5" max="5" width="8.85546875" customWidth="1"/>
    <col min="6" max="6" width="3.85546875" bestFit="1" customWidth="1"/>
    <col min="7" max="7" width="6.7109375" customWidth="1"/>
    <col min="8" max="8" width="4.42578125" customWidth="1"/>
    <col min="9" max="9" width="3.42578125" customWidth="1"/>
    <col min="10" max="10" width="6.42578125" bestFit="1" customWidth="1"/>
    <col min="11" max="11" width="25.28515625" bestFit="1" customWidth="1"/>
    <col min="12" max="12" width="25.42578125" customWidth="1"/>
    <col min="13" max="13" width="14.42578125" bestFit="1" customWidth="1"/>
  </cols>
  <sheetData>
    <row r="1" spans="2:12" ht="18" customHeight="1">
      <c r="B1" s="300" t="s">
        <v>144</v>
      </c>
      <c r="C1" s="300"/>
      <c r="D1" s="300"/>
      <c r="G1" s="236"/>
      <c r="H1" s="230" t="s">
        <v>128</v>
      </c>
      <c r="I1" s="230" t="s">
        <v>149</v>
      </c>
      <c r="J1" s="230" t="s">
        <v>148</v>
      </c>
      <c r="K1" s="229" t="s">
        <v>146</v>
      </c>
      <c r="L1" s="230" t="s">
        <v>151</v>
      </c>
    </row>
    <row r="2" spans="2:12">
      <c r="B2" s="303" t="s">
        <v>32</v>
      </c>
      <c r="C2" s="304"/>
      <c r="D2" s="265"/>
      <c r="G2" s="235"/>
      <c r="H2" s="267"/>
      <c r="I2" s="267"/>
      <c r="J2" s="267"/>
      <c r="K2" s="268" t="s">
        <v>171</v>
      </c>
      <c r="L2" s="265" t="s">
        <v>172</v>
      </c>
    </row>
    <row r="3" spans="2:12">
      <c r="B3" s="303" t="s">
        <v>138</v>
      </c>
      <c r="C3" s="304"/>
      <c r="D3" s="231"/>
      <c r="G3" s="235"/>
      <c r="H3" s="267"/>
      <c r="I3" s="267"/>
      <c r="J3" s="267"/>
      <c r="K3" s="268"/>
      <c r="L3" s="265"/>
    </row>
    <row r="4" spans="2:12">
      <c r="B4" s="303" t="s">
        <v>139</v>
      </c>
      <c r="C4" s="304"/>
      <c r="D4" s="265"/>
      <c r="G4" s="235"/>
      <c r="H4" s="267"/>
      <c r="I4" s="267"/>
      <c r="J4" s="267"/>
      <c r="K4" s="268"/>
      <c r="L4" s="265"/>
    </row>
    <row r="5" spans="2:12">
      <c r="B5" s="303" t="s">
        <v>136</v>
      </c>
      <c r="C5" s="304"/>
      <c r="D5" s="265"/>
      <c r="E5" s="301" t="str">
        <f>CONCATENATE(D5,B5," ",D6,B6)</f>
        <v>Dönem Yazılı</v>
      </c>
      <c r="G5" s="235"/>
      <c r="H5" s="267"/>
      <c r="I5" s="267"/>
      <c r="J5" s="267"/>
      <c r="K5" s="268"/>
      <c r="L5" s="265"/>
    </row>
    <row r="6" spans="2:12">
      <c r="B6" s="303" t="s">
        <v>137</v>
      </c>
      <c r="C6" s="304"/>
      <c r="D6" s="265"/>
      <c r="E6" s="301"/>
      <c r="G6" s="235"/>
      <c r="H6" s="267"/>
      <c r="I6" s="267"/>
      <c r="J6" s="267"/>
      <c r="K6" s="268"/>
      <c r="L6" s="265"/>
    </row>
    <row r="7" spans="2:12">
      <c r="B7" s="303" t="s">
        <v>135</v>
      </c>
      <c r="C7" s="304"/>
      <c r="D7" s="266"/>
      <c r="G7" s="235"/>
      <c r="H7" s="267"/>
      <c r="I7" s="267"/>
      <c r="J7" s="267"/>
      <c r="K7" s="268"/>
      <c r="L7" s="265"/>
    </row>
    <row r="8" spans="2:12">
      <c r="B8" s="303" t="s">
        <v>140</v>
      </c>
      <c r="C8" s="304"/>
      <c r="D8" s="265"/>
      <c r="G8" s="235"/>
      <c r="H8" s="273"/>
      <c r="I8" s="273"/>
      <c r="J8" s="267" t="str">
        <f t="shared" ref="J8:J24" si="0">CONCATENATE(H8," ",I8)</f>
        <v xml:space="preserve"> </v>
      </c>
      <c r="K8" s="274"/>
      <c r="L8" s="275"/>
    </row>
    <row r="9" spans="2:12">
      <c r="B9" s="303" t="s">
        <v>141</v>
      </c>
      <c r="C9" s="304"/>
      <c r="D9" s="231"/>
      <c r="G9" s="235"/>
      <c r="H9" s="273"/>
      <c r="I9" s="273"/>
      <c r="J9" s="267" t="str">
        <f t="shared" si="0"/>
        <v xml:space="preserve"> </v>
      </c>
      <c r="K9" s="274"/>
      <c r="L9" s="275"/>
    </row>
    <row r="10" spans="2:12">
      <c r="B10" s="303" t="s">
        <v>126</v>
      </c>
      <c r="C10" s="304"/>
      <c r="D10" s="265"/>
      <c r="G10" s="235"/>
      <c r="H10" s="273"/>
      <c r="I10" s="273"/>
      <c r="J10" s="267" t="str">
        <f t="shared" si="0"/>
        <v xml:space="preserve"> </v>
      </c>
      <c r="K10" s="274"/>
      <c r="L10" s="275"/>
    </row>
    <row r="11" spans="2:12">
      <c r="B11" s="305" t="s">
        <v>143</v>
      </c>
      <c r="C11" s="306"/>
      <c r="D11" s="266"/>
      <c r="G11" s="235"/>
      <c r="H11" s="273"/>
      <c r="I11" s="273"/>
      <c r="J11" s="267" t="str">
        <f t="shared" si="0"/>
        <v xml:space="preserve"> </v>
      </c>
      <c r="K11" s="274"/>
      <c r="L11" s="275"/>
    </row>
    <row r="12" spans="2:12">
      <c r="B12" s="307" t="s">
        <v>145</v>
      </c>
      <c r="C12" s="308"/>
      <c r="D12" s="265"/>
      <c r="G12" s="235"/>
      <c r="H12" s="273"/>
      <c r="I12" s="273"/>
      <c r="J12" s="267" t="str">
        <f t="shared" si="0"/>
        <v xml:space="preserve"> </v>
      </c>
      <c r="K12" s="274"/>
      <c r="L12" s="275"/>
    </row>
    <row r="13" spans="2:12">
      <c r="B13" s="309"/>
      <c r="C13" s="310"/>
      <c r="D13" s="269"/>
      <c r="G13" s="235"/>
      <c r="H13" s="270"/>
      <c r="I13" s="270"/>
      <c r="J13" s="267" t="str">
        <f t="shared" si="0"/>
        <v xml:space="preserve"> </v>
      </c>
      <c r="K13" s="271"/>
      <c r="L13" s="272"/>
    </row>
    <row r="14" spans="2:12" ht="13.5">
      <c r="B14" s="311" t="s">
        <v>150</v>
      </c>
      <c r="C14" s="312"/>
      <c r="D14" s="284"/>
      <c r="G14" s="235"/>
      <c r="H14" s="270"/>
      <c r="I14" s="270"/>
      <c r="J14" s="267" t="str">
        <f t="shared" si="0"/>
        <v xml:space="preserve"> </v>
      </c>
      <c r="K14" s="271"/>
      <c r="L14" s="272"/>
    </row>
    <row r="15" spans="2:12" ht="13.5">
      <c r="B15" s="311" t="s">
        <v>164</v>
      </c>
      <c r="C15" s="312"/>
      <c r="D15" s="284"/>
      <c r="G15" s="235"/>
      <c r="H15" s="270"/>
      <c r="I15" s="270"/>
      <c r="J15" s="267" t="str">
        <f t="shared" si="0"/>
        <v xml:space="preserve"> </v>
      </c>
      <c r="K15" s="271"/>
      <c r="L15" s="272"/>
    </row>
    <row r="16" spans="2:12">
      <c r="G16" s="235"/>
      <c r="H16" s="270"/>
      <c r="I16" s="270"/>
      <c r="J16" s="267" t="str">
        <f t="shared" si="0"/>
        <v xml:space="preserve"> </v>
      </c>
      <c r="K16" s="271"/>
      <c r="L16" s="272"/>
    </row>
    <row r="17" spans="1:13">
      <c r="G17" s="235"/>
      <c r="H17" s="270"/>
      <c r="I17" s="270"/>
      <c r="J17" s="267" t="str">
        <f t="shared" si="0"/>
        <v xml:space="preserve"> </v>
      </c>
      <c r="K17" s="271"/>
      <c r="L17" s="272"/>
    </row>
    <row r="18" spans="1:13">
      <c r="B18" s="279" t="s">
        <v>154</v>
      </c>
      <c r="C18" s="280"/>
      <c r="D18" s="280"/>
      <c r="E18" s="280"/>
      <c r="F18" s="280"/>
      <c r="G18" s="235"/>
      <c r="H18" s="270"/>
      <c r="I18" s="270"/>
      <c r="J18" s="267" t="str">
        <f t="shared" si="0"/>
        <v xml:space="preserve"> </v>
      </c>
      <c r="K18" s="271"/>
      <c r="L18" s="272"/>
    </row>
    <row r="19" spans="1:13">
      <c r="A19" s="281" t="s">
        <v>158</v>
      </c>
      <c r="B19" s="314" t="s">
        <v>156</v>
      </c>
      <c r="C19" s="314"/>
      <c r="D19" s="314"/>
      <c r="E19" s="314"/>
      <c r="F19" s="314"/>
      <c r="G19" s="235"/>
      <c r="H19" s="276"/>
      <c r="I19" s="276"/>
      <c r="J19" s="267" t="str">
        <f t="shared" si="0"/>
        <v xml:space="preserve"> </v>
      </c>
      <c r="K19" s="277"/>
      <c r="L19" s="278"/>
    </row>
    <row r="20" spans="1:13">
      <c r="A20" s="282"/>
      <c r="B20" s="315"/>
      <c r="C20" s="315"/>
      <c r="D20" s="315"/>
      <c r="E20" s="315"/>
      <c r="F20" s="315"/>
      <c r="G20" s="235"/>
      <c r="H20" s="276"/>
      <c r="I20" s="276"/>
      <c r="J20" s="267" t="str">
        <f t="shared" si="0"/>
        <v xml:space="preserve"> </v>
      </c>
      <c r="K20" s="277"/>
      <c r="L20" s="278"/>
    </row>
    <row r="21" spans="1:13">
      <c r="A21" s="281" t="s">
        <v>159</v>
      </c>
      <c r="B21" s="313" t="s">
        <v>155</v>
      </c>
      <c r="C21" s="313"/>
      <c r="D21" s="313"/>
      <c r="E21" s="313"/>
      <c r="F21" s="313"/>
      <c r="G21" s="235"/>
      <c r="H21" s="276"/>
      <c r="I21" s="276"/>
      <c r="J21" s="267" t="str">
        <f t="shared" si="0"/>
        <v xml:space="preserve"> </v>
      </c>
      <c r="K21" s="277"/>
      <c r="L21" s="278"/>
    </row>
    <row r="22" spans="1:13">
      <c r="A22" s="281"/>
      <c r="B22" s="313"/>
      <c r="C22" s="313"/>
      <c r="D22" s="313"/>
      <c r="E22" s="313"/>
      <c r="F22" s="313"/>
      <c r="G22" s="235"/>
      <c r="H22" s="276"/>
      <c r="I22" s="276"/>
      <c r="J22" s="267" t="str">
        <f t="shared" si="0"/>
        <v xml:space="preserve"> </v>
      </c>
      <c r="K22" s="277"/>
      <c r="L22" s="278"/>
    </row>
    <row r="23" spans="1:13">
      <c r="A23" s="281" t="s">
        <v>160</v>
      </c>
      <c r="B23" s="316" t="s">
        <v>168</v>
      </c>
      <c r="C23" s="316"/>
      <c r="D23" s="316"/>
      <c r="E23" s="316"/>
      <c r="F23" s="316"/>
      <c r="G23" s="235"/>
      <c r="H23" s="276"/>
      <c r="I23" s="276"/>
      <c r="J23" s="267" t="str">
        <f t="shared" si="0"/>
        <v xml:space="preserve"> </v>
      </c>
      <c r="K23" s="277"/>
      <c r="L23" s="278"/>
    </row>
    <row r="24" spans="1:13" ht="14.25" customHeight="1">
      <c r="A24" s="281"/>
      <c r="B24" s="316"/>
      <c r="C24" s="316"/>
      <c r="D24" s="316"/>
      <c r="E24" s="316"/>
      <c r="F24" s="316"/>
      <c r="G24" s="235"/>
      <c r="H24" s="276"/>
      <c r="I24" s="276"/>
      <c r="J24" s="267" t="str">
        <f t="shared" si="0"/>
        <v xml:space="preserve"> </v>
      </c>
      <c r="K24" s="277"/>
      <c r="L24" s="278"/>
    </row>
    <row r="25" spans="1:13">
      <c r="A25" s="281" t="s">
        <v>161</v>
      </c>
      <c r="B25" s="317" t="s">
        <v>157</v>
      </c>
      <c r="C25" s="317"/>
      <c r="D25" s="317"/>
      <c r="E25" s="317"/>
      <c r="F25" s="317"/>
      <c r="G25" s="235"/>
    </row>
    <row r="26" spans="1:13">
      <c r="A26" s="281"/>
      <c r="B26" s="317"/>
      <c r="C26" s="317"/>
      <c r="D26" s="317"/>
      <c r="E26" s="317"/>
      <c r="F26" s="317"/>
      <c r="G26" s="235"/>
    </row>
    <row r="27" spans="1:13">
      <c r="A27" s="281"/>
      <c r="B27" s="317"/>
      <c r="C27" s="317"/>
      <c r="D27" s="317"/>
      <c r="E27" s="317"/>
      <c r="F27" s="317"/>
    </row>
    <row r="28" spans="1:13" ht="12.75" customHeight="1">
      <c r="A28" s="283" t="s">
        <v>163</v>
      </c>
      <c r="B28" s="318" t="s">
        <v>162</v>
      </c>
      <c r="C28" s="318"/>
      <c r="D28" s="318"/>
      <c r="E28" s="318"/>
      <c r="F28" s="318"/>
      <c r="J28" s="302" t="s">
        <v>152</v>
      </c>
      <c r="K28" s="302"/>
      <c r="L28" s="302"/>
      <c r="M28" s="302"/>
    </row>
    <row r="29" spans="1:13">
      <c r="A29" s="282"/>
      <c r="B29" s="318"/>
      <c r="C29" s="318"/>
      <c r="D29" s="318"/>
      <c r="E29" s="318"/>
      <c r="F29" s="318"/>
      <c r="J29" s="233" t="s">
        <v>47</v>
      </c>
      <c r="K29" s="232"/>
      <c r="L29" s="265"/>
      <c r="M29" s="210" t="s">
        <v>124</v>
      </c>
    </row>
    <row r="30" spans="1:13">
      <c r="A30" s="282"/>
      <c r="B30" s="318"/>
      <c r="C30" s="318"/>
      <c r="D30" s="318"/>
      <c r="E30" s="318"/>
      <c r="F30" s="318"/>
      <c r="J30" s="233" t="s">
        <v>48</v>
      </c>
      <c r="K30" s="232"/>
      <c r="L30" s="265"/>
      <c r="M30" s="210"/>
    </row>
    <row r="31" spans="1:13">
      <c r="A31" s="282"/>
      <c r="B31" s="318"/>
      <c r="C31" s="318"/>
      <c r="D31" s="318"/>
      <c r="E31" s="318"/>
      <c r="F31" s="318"/>
      <c r="J31" s="233" t="s">
        <v>49</v>
      </c>
      <c r="K31" s="232"/>
      <c r="L31" s="265"/>
      <c r="M31" s="210"/>
    </row>
    <row r="32" spans="1:13">
      <c r="A32" s="282"/>
      <c r="B32" s="318"/>
      <c r="C32" s="318"/>
      <c r="D32" s="318"/>
      <c r="E32" s="318"/>
      <c r="F32" s="318"/>
      <c r="J32" s="233" t="s">
        <v>50</v>
      </c>
      <c r="K32" s="232"/>
      <c r="L32" s="265"/>
      <c r="M32" s="210"/>
    </row>
    <row r="33" spans="1:13">
      <c r="A33" s="282"/>
      <c r="B33" s="318"/>
      <c r="C33" s="318"/>
      <c r="D33" s="318"/>
      <c r="E33" s="318"/>
      <c r="F33" s="318"/>
      <c r="J33" s="233" t="s">
        <v>51</v>
      </c>
      <c r="K33" s="232"/>
      <c r="L33" s="265"/>
      <c r="M33" s="210"/>
    </row>
    <row r="34" spans="1:13">
      <c r="B34" s="236"/>
      <c r="C34" s="239"/>
      <c r="D34" s="205"/>
      <c r="E34" s="240"/>
      <c r="F34" s="236"/>
      <c r="J34" s="233" t="s">
        <v>52</v>
      </c>
      <c r="K34" s="232"/>
      <c r="L34" s="265"/>
      <c r="M34" s="210"/>
    </row>
    <row r="35" spans="1:13">
      <c r="B35" s="236"/>
      <c r="C35" s="239"/>
      <c r="D35" s="205"/>
      <c r="E35" s="240"/>
      <c r="F35" s="236"/>
      <c r="J35" s="233" t="s">
        <v>53</v>
      </c>
      <c r="K35" s="232"/>
      <c r="L35" s="265"/>
      <c r="M35" s="210"/>
    </row>
    <row r="36" spans="1:13">
      <c r="B36" s="236"/>
      <c r="C36" s="239"/>
      <c r="D36" s="205"/>
      <c r="E36" s="240"/>
      <c r="F36" s="236"/>
      <c r="J36" s="233" t="s">
        <v>54</v>
      </c>
      <c r="K36" s="232"/>
      <c r="L36" s="232"/>
      <c r="M36" s="210"/>
    </row>
    <row r="37" spans="1:13">
      <c r="B37" s="236"/>
      <c r="C37" s="239"/>
      <c r="D37" s="205"/>
      <c r="E37" s="240"/>
      <c r="F37" s="236"/>
      <c r="J37" s="233" t="s">
        <v>55</v>
      </c>
      <c r="K37" s="232"/>
      <c r="L37" s="232"/>
      <c r="M37" s="210"/>
    </row>
    <row r="38" spans="1:13">
      <c r="B38" s="236"/>
      <c r="C38" s="239"/>
      <c r="D38" s="205"/>
      <c r="E38" s="240"/>
      <c r="F38" s="236"/>
      <c r="J38" s="233" t="s">
        <v>56</v>
      </c>
      <c r="K38" s="232"/>
      <c r="L38" s="232"/>
      <c r="M38" s="210"/>
    </row>
    <row r="39" spans="1:13">
      <c r="B39" s="236"/>
      <c r="C39" s="239"/>
      <c r="D39" s="205"/>
      <c r="E39" s="240"/>
      <c r="F39" s="236"/>
    </row>
    <row r="40" spans="1:13">
      <c r="B40" s="236"/>
      <c r="C40" s="239"/>
      <c r="D40" s="205"/>
      <c r="E40" s="240"/>
      <c r="F40" s="236"/>
      <c r="K40" s="236"/>
      <c r="L40" s="236"/>
    </row>
    <row r="41" spans="1:13">
      <c r="B41" s="236"/>
      <c r="C41" s="239"/>
      <c r="D41" s="205"/>
      <c r="E41" s="240"/>
      <c r="F41" s="236"/>
      <c r="K41" s="236"/>
      <c r="L41" s="236"/>
    </row>
    <row r="42" spans="1:13">
      <c r="B42" s="236"/>
      <c r="C42" s="239"/>
      <c r="D42" s="205"/>
      <c r="E42" s="240"/>
      <c r="F42" s="236"/>
    </row>
    <row r="43" spans="1:13">
      <c r="B43" s="236"/>
      <c r="C43" s="239"/>
      <c r="D43" s="205"/>
      <c r="E43" s="240"/>
      <c r="F43" s="236"/>
    </row>
    <row r="44" spans="1:13">
      <c r="B44" s="236"/>
      <c r="C44" s="239"/>
      <c r="D44" s="205"/>
      <c r="E44" s="240"/>
      <c r="F44" s="236"/>
    </row>
    <row r="45" spans="1:13">
      <c r="B45" s="236"/>
      <c r="C45" s="239"/>
      <c r="D45" s="205"/>
      <c r="E45" s="240"/>
      <c r="F45" s="236"/>
    </row>
    <row r="46" spans="1:13">
      <c r="B46" s="236"/>
      <c r="C46" s="239"/>
      <c r="D46" s="205"/>
      <c r="E46" s="240"/>
      <c r="F46" s="236"/>
    </row>
    <row r="47" spans="1:13">
      <c r="B47" s="236"/>
      <c r="C47" s="239"/>
      <c r="D47" s="205"/>
      <c r="E47" s="240"/>
      <c r="F47" s="236"/>
    </row>
    <row r="48" spans="1:13">
      <c r="B48" s="236"/>
      <c r="C48" s="236"/>
      <c r="D48" s="236"/>
      <c r="E48" s="236"/>
      <c r="F48" s="236"/>
    </row>
  </sheetData>
  <mergeCells count="21">
    <mergeCell ref="B15:C15"/>
    <mergeCell ref="B19:F20"/>
    <mergeCell ref="B23:F24"/>
    <mergeCell ref="B25:F27"/>
    <mergeCell ref="B28:F33"/>
    <mergeCell ref="B1:D1"/>
    <mergeCell ref="E5:E6"/>
    <mergeCell ref="J28:M28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3"/>
    <mergeCell ref="B14:C14"/>
    <mergeCell ref="B21:F22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108" t="str">
        <f>IF(Konular!G3=0," ",Konular!G3)</f>
        <v xml:space="preserve"> </v>
      </c>
      <c r="H7" s="108" t="str">
        <f>IF(Konular!H3=0," ",Konular!H3)</f>
        <v xml:space="preserve"> </v>
      </c>
      <c r="I7" s="108" t="str">
        <f>IF(Konular!I3=0," ",Konular!I3)</f>
        <v xml:space="preserve"> </v>
      </c>
      <c r="J7" s="108" t="str">
        <f>IF(Konular!J3=0," ",Konular!J3)</f>
        <v xml:space="preserve"> </v>
      </c>
      <c r="K7" s="108" t="str">
        <f>IF(Konular!K3=0," ",Konular!K3)</f>
        <v xml:space="preserve"> </v>
      </c>
      <c r="L7" s="108" t="str">
        <f>IF(Konular!L3=0," ",Konular!L3)</f>
        <v xml:space="preserve"> </v>
      </c>
      <c r="M7" s="108" t="str">
        <f>IF(Konular!M3=0," ",Konular!M3)</f>
        <v xml:space="preserve"> </v>
      </c>
      <c r="N7" s="108" t="str">
        <f>IF(Konular!N3=0," ",Konular!N3)</f>
        <v xml:space="preserve"> </v>
      </c>
      <c r="O7" s="108" t="str">
        <f>IF(Konular!O3=0," ",Konular!O3)</f>
        <v xml:space="preserve"> </v>
      </c>
      <c r="P7" s="108" t="str">
        <f>IF(Konular!P3=0," ",Konular!P3)</f>
        <v xml:space="preserve"> </v>
      </c>
      <c r="Q7" s="108" t="str">
        <f>IF(Konular!Q3=0," ",Konular!Q3)</f>
        <v xml:space="preserve"> </v>
      </c>
      <c r="R7" s="108" t="str">
        <f>IF(Konular!R3=0," ",Konular!R3)</f>
        <v xml:space="preserve"> </v>
      </c>
      <c r="S7" s="108" t="str">
        <f>IF(Konular!S3=0," ",Konular!S3)</f>
        <v xml:space="preserve"> </v>
      </c>
      <c r="T7" s="108" t="str">
        <f>IF(Konular!T3=0," ",Konular!T3)</f>
        <v xml:space="preserve"> </v>
      </c>
      <c r="U7" s="108" t="str">
        <f>IF(Konular!U3=0," ",Konular!U3)</f>
        <v xml:space="preserve"> </v>
      </c>
      <c r="V7" s="108" t="str">
        <f>IF(Konular!V3=0," ",Konular!V3)</f>
        <v xml:space="preserve"> </v>
      </c>
      <c r="W7" s="108" t="str">
        <f>IF(Konular!W3=0," ",Konular!W3)</f>
        <v xml:space="preserve"> </v>
      </c>
      <c r="X7" s="108" t="str">
        <f>IF(Konular!X3=0," ",Konular!X3)</f>
        <v xml:space="preserve"> </v>
      </c>
      <c r="Y7" s="108" t="str">
        <f>IF(Konular!Y3=0," ",Konular!Y3)</f>
        <v xml:space="preserve"> </v>
      </c>
      <c r="Z7" s="108" t="str">
        <f>IF(Konular!Z3=0," ",Konular!Z3)</f>
        <v xml:space="preserve"> </v>
      </c>
      <c r="AA7" s="108" t="str">
        <f>IF(Konular!AA3=0," ",Konular!AA3)</f>
        <v xml:space="preserve"> </v>
      </c>
      <c r="AB7" s="108" t="str">
        <f>IF(Konular!AB3=0," ",Konular!AB3)</f>
        <v xml:space="preserve"> </v>
      </c>
      <c r="AC7" s="108" t="str">
        <f>IF(Konular!AC3=0," ",Konular!AC3)</f>
        <v xml:space="preserve"> </v>
      </c>
      <c r="AD7" s="108" t="str">
        <f>IF(Konular!AD3=0," ",Konular!AD3)</f>
        <v xml:space="preserve"> </v>
      </c>
      <c r="AE7" s="108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8.2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254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254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254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254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54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54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54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254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254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254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>
        <v>35</v>
      </c>
      <c r="B43" s="347"/>
      <c r="C43" s="113"/>
      <c r="D43" s="223"/>
      <c r="E43" s="247"/>
      <c r="F43" s="255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253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>IF(OR(S7="",COUNTIF(S9:S44,"&gt;"&amp;S7)&gt;0),"H",SUM(S9:S44))</f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262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262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263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264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166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D3:E3"/>
    <mergeCell ref="N3:R3"/>
    <mergeCell ref="V3:X3"/>
    <mergeCell ref="A6:F6"/>
    <mergeCell ref="AF6:AG6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254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254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254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254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54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54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54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 customHeight="1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D3:E3"/>
    <mergeCell ref="N3:R3"/>
    <mergeCell ref="V3:X3"/>
    <mergeCell ref="A6:F6"/>
    <mergeCell ref="AF6:AG6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D3:E3"/>
    <mergeCell ref="N3:R3"/>
    <mergeCell ref="V3:X3"/>
    <mergeCell ref="A6:F6"/>
    <mergeCell ref="AF6:AG6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D3:E3"/>
    <mergeCell ref="N3:R3"/>
    <mergeCell ref="V3:X3"/>
    <mergeCell ref="A6:F6"/>
    <mergeCell ref="AF6:AG6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D3:E3"/>
    <mergeCell ref="N3:R3"/>
    <mergeCell ref="V3:X3"/>
    <mergeCell ref="A6:F6"/>
    <mergeCell ref="AF6:AG6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D59"/>
  <sheetViews>
    <sheetView view="pageLayout" topLeftCell="A34" workbookViewId="0">
      <selection activeCell="D44" sqref="D44:AD44"/>
    </sheetView>
  </sheetViews>
  <sheetFormatPr defaultRowHeight="12.75"/>
  <cols>
    <col min="1" max="1" width="6.42578125" customWidth="1"/>
    <col min="2" max="2" width="10.28515625" customWidth="1"/>
    <col min="3" max="3" width="13.5703125" customWidth="1"/>
    <col min="4" max="28" width="2.85546875" customWidth="1"/>
    <col min="29" max="29" width="4.140625" customWidth="1"/>
    <col min="30" max="30" width="5.140625" customWidth="1"/>
    <col min="31" max="32" width="3.140625" customWidth="1"/>
  </cols>
  <sheetData>
    <row r="1" spans="1:30" ht="28.5" customHeight="1">
      <c r="A1" s="436">
        <f>Genel!D15</f>
        <v>0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  <c r="R1" s="436"/>
      <c r="S1" s="436"/>
      <c r="T1" s="436"/>
      <c r="U1" s="436"/>
      <c r="V1" s="436"/>
      <c r="W1" s="436"/>
      <c r="X1" s="436"/>
      <c r="Y1" s="436"/>
      <c r="Z1" s="436"/>
      <c r="AA1" s="436"/>
      <c r="AB1" s="436"/>
      <c r="AC1" s="436"/>
      <c r="AD1" s="436"/>
    </row>
    <row r="2" spans="1:30">
      <c r="A2" s="201"/>
      <c r="B2" s="202"/>
      <c r="C2" s="202"/>
      <c r="D2" s="479"/>
      <c r="E2" s="479"/>
      <c r="F2" s="204"/>
      <c r="G2" s="480"/>
      <c r="H2" s="480"/>
      <c r="K2" s="126"/>
      <c r="Y2" s="251" t="str">
        <f>A!AB5</f>
        <v>0DÖNEM 0YAZILI</v>
      </c>
      <c r="Z2" s="163"/>
      <c r="AA2" s="163"/>
      <c r="AB2" s="163"/>
      <c r="AC2" s="163"/>
      <c r="AD2" s="163"/>
    </row>
    <row r="3" spans="1:30" ht="3" customHeight="1">
      <c r="A3" s="166"/>
      <c r="B3" s="166"/>
      <c r="C3" s="166"/>
      <c r="D3" s="166"/>
      <c r="E3" s="166"/>
      <c r="F3" s="166"/>
      <c r="G3" s="166"/>
      <c r="H3" s="166"/>
      <c r="I3" s="166"/>
      <c r="J3" s="168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8"/>
    </row>
    <row r="4" spans="1:30" ht="13.5">
      <c r="A4" s="435" t="s">
        <v>32</v>
      </c>
      <c r="B4" s="435"/>
      <c r="C4" s="129">
        <f>Genel!D2</f>
        <v>0</v>
      </c>
      <c r="D4" s="435" t="s">
        <v>33</v>
      </c>
      <c r="E4" s="435"/>
      <c r="F4" s="435"/>
      <c r="G4" s="435"/>
      <c r="H4" s="435"/>
      <c r="I4" s="435"/>
      <c r="J4" s="438">
        <f>Genel!D5</f>
        <v>0</v>
      </c>
      <c r="K4" s="439"/>
      <c r="L4" s="439"/>
      <c r="M4" s="440"/>
      <c r="N4" s="441" t="s">
        <v>135</v>
      </c>
      <c r="O4" s="442"/>
      <c r="P4" s="442"/>
      <c r="Q4" s="442"/>
      <c r="R4" s="442"/>
      <c r="S4" s="442"/>
      <c r="T4" s="443"/>
      <c r="U4" s="450" t="s">
        <v>40</v>
      </c>
      <c r="V4" s="450"/>
      <c r="W4" s="450"/>
      <c r="X4" s="450"/>
      <c r="Y4" s="450"/>
      <c r="Z4" s="450"/>
      <c r="AA4" s="450"/>
      <c r="AB4" s="450"/>
      <c r="AC4" s="169">
        <f>SUM(A!G64+B!G64+'C'!G64+D!G64+E!G64+F!G64)</f>
        <v>1</v>
      </c>
      <c r="AD4" s="209" t="e">
        <f>AC4/J6</f>
        <v>#DIV/0!</v>
      </c>
    </row>
    <row r="5" spans="1:30" ht="13.5">
      <c r="A5" s="435" t="s">
        <v>35</v>
      </c>
      <c r="B5" s="435"/>
      <c r="C5" s="129">
        <f>Genel!D8</f>
        <v>0</v>
      </c>
      <c r="D5" s="435" t="s">
        <v>36</v>
      </c>
      <c r="E5" s="435"/>
      <c r="F5" s="435"/>
      <c r="G5" s="435"/>
      <c r="H5" s="435"/>
      <c r="I5" s="435"/>
      <c r="J5" s="438">
        <f>Genel!D6</f>
        <v>0</v>
      </c>
      <c r="K5" s="439"/>
      <c r="L5" s="439"/>
      <c r="M5" s="440"/>
      <c r="N5" s="444">
        <f>Genel!D7</f>
        <v>0</v>
      </c>
      <c r="O5" s="445"/>
      <c r="P5" s="445"/>
      <c r="Q5" s="445"/>
      <c r="R5" s="445"/>
      <c r="S5" s="445"/>
      <c r="T5" s="446"/>
      <c r="U5" s="450" t="s">
        <v>34</v>
      </c>
      <c r="V5" s="450"/>
      <c r="W5" s="450"/>
      <c r="X5" s="450"/>
      <c r="Y5" s="450"/>
      <c r="Z5" s="450"/>
      <c r="AA5" s="450"/>
      <c r="AB5" s="450"/>
      <c r="AC5" s="169">
        <f>SUM(A!G66,B!G66,'C'!G66,D!G66,E!G66,F!G66)</f>
        <v>1</v>
      </c>
      <c r="AD5" s="208">
        <f>IF(AC5="","",AC5/AC4)</f>
        <v>1</v>
      </c>
    </row>
    <row r="6" spans="1:30" ht="13.5">
      <c r="A6" s="435" t="s">
        <v>38</v>
      </c>
      <c r="B6" s="435"/>
      <c r="C6" s="174">
        <f>Genel!D9</f>
        <v>0</v>
      </c>
      <c r="D6" s="435" t="s">
        <v>39</v>
      </c>
      <c r="E6" s="435"/>
      <c r="F6" s="435"/>
      <c r="G6" s="435"/>
      <c r="H6" s="435"/>
      <c r="I6" s="435"/>
      <c r="J6" s="438">
        <f>SUM(A!M3,B!M3,'C'!M3,D!M3,E!M3,F!M3)</f>
        <v>0</v>
      </c>
      <c r="K6" s="439"/>
      <c r="L6" s="439"/>
      <c r="M6" s="440"/>
      <c r="N6" s="447">
        <f>Genel!D3</f>
        <v>0</v>
      </c>
      <c r="O6" s="448"/>
      <c r="P6" s="448"/>
      <c r="Q6" s="448"/>
      <c r="R6" s="448"/>
      <c r="S6" s="448"/>
      <c r="T6" s="449"/>
      <c r="U6" s="450" t="s">
        <v>37</v>
      </c>
      <c r="V6" s="450"/>
      <c r="W6" s="450"/>
      <c r="X6" s="450"/>
      <c r="Y6" s="450"/>
      <c r="Z6" s="450"/>
      <c r="AA6" s="450"/>
      <c r="AB6" s="450"/>
      <c r="AC6" s="169">
        <f>SUM(A!G67+B!G67+'C'!G67+D!G67+E!G67+F!G67)</f>
        <v>0</v>
      </c>
      <c r="AD6" s="208">
        <f>IF(AC6="","",AC6/AC4)</f>
        <v>0</v>
      </c>
    </row>
    <row r="7" spans="1:30" ht="5.25" customHeight="1">
      <c r="A7" s="201"/>
      <c r="B7" s="202"/>
      <c r="C7" s="202"/>
      <c r="D7" s="203"/>
      <c r="E7" s="203"/>
      <c r="F7" s="204"/>
      <c r="G7" s="205"/>
      <c r="H7" s="205"/>
      <c r="I7" s="202"/>
      <c r="J7" s="201"/>
      <c r="K7" s="206"/>
      <c r="L7" s="202"/>
      <c r="M7" s="202"/>
      <c r="N7" s="259"/>
      <c r="O7" s="207"/>
      <c r="P7" s="207"/>
      <c r="Q7" s="207"/>
      <c r="R7" s="207"/>
      <c r="S7" s="207"/>
      <c r="T7" s="207"/>
      <c r="U7" s="202"/>
      <c r="V7" s="202"/>
      <c r="W7" s="202"/>
      <c r="X7" s="202"/>
      <c r="Y7" s="204"/>
      <c r="Z7" s="202"/>
      <c r="AA7" s="202"/>
      <c r="AB7" s="202"/>
      <c r="AC7" s="202"/>
      <c r="AD7" s="202"/>
    </row>
    <row r="8" spans="1:30" ht="24" customHeight="1">
      <c r="A8" s="481" t="s">
        <v>105</v>
      </c>
      <c r="B8" s="482" t="s">
        <v>106</v>
      </c>
      <c r="C8" s="483"/>
      <c r="D8" s="486" t="s">
        <v>123</v>
      </c>
      <c r="E8" s="486"/>
      <c r="F8" s="486"/>
      <c r="G8" s="486"/>
      <c r="H8" s="486"/>
      <c r="I8" s="431" t="s">
        <v>121</v>
      </c>
      <c r="J8" s="432"/>
      <c r="K8" s="431" t="s">
        <v>24</v>
      </c>
      <c r="L8" s="432"/>
      <c r="M8" s="431" t="s">
        <v>25</v>
      </c>
      <c r="N8" s="432"/>
      <c r="O8" s="431" t="s">
        <v>26</v>
      </c>
      <c r="P8" s="432"/>
      <c r="Q8" s="431" t="s">
        <v>107</v>
      </c>
      <c r="R8" s="432"/>
      <c r="S8" s="426" t="s">
        <v>108</v>
      </c>
      <c r="T8" s="426"/>
      <c r="U8" s="426"/>
      <c r="V8" s="427" t="s">
        <v>20</v>
      </c>
      <c r="W8" s="427"/>
      <c r="X8" s="427"/>
      <c r="Y8" s="427"/>
      <c r="Z8" s="427"/>
      <c r="AA8" s="427"/>
      <c r="AB8" s="427"/>
      <c r="AC8" s="427"/>
      <c r="AD8" s="427"/>
    </row>
    <row r="9" spans="1:30" ht="48" customHeight="1">
      <c r="A9" s="481"/>
      <c r="B9" s="484"/>
      <c r="C9" s="485"/>
      <c r="D9" s="188" t="s">
        <v>116</v>
      </c>
      <c r="E9" s="188" t="s">
        <v>96</v>
      </c>
      <c r="F9" s="188" t="s">
        <v>97</v>
      </c>
      <c r="G9" s="188" t="s">
        <v>98</v>
      </c>
      <c r="H9" s="188" t="s">
        <v>99</v>
      </c>
      <c r="I9" s="433"/>
      <c r="J9" s="434"/>
      <c r="K9" s="433"/>
      <c r="L9" s="434"/>
      <c r="M9" s="433"/>
      <c r="N9" s="434"/>
      <c r="O9" s="433"/>
      <c r="P9" s="434"/>
      <c r="Q9" s="433"/>
      <c r="R9" s="434"/>
      <c r="S9" s="426"/>
      <c r="T9" s="426"/>
      <c r="U9" s="426"/>
      <c r="V9" s="427"/>
      <c r="W9" s="427"/>
      <c r="X9" s="427"/>
      <c r="Y9" s="427"/>
      <c r="Z9" s="427"/>
      <c r="AA9" s="427"/>
      <c r="AB9" s="427"/>
      <c r="AC9" s="427"/>
      <c r="AD9" s="427"/>
    </row>
    <row r="10" spans="1:30">
      <c r="A10" s="154">
        <f>Genel!J2</f>
        <v>0</v>
      </c>
      <c r="B10" s="467" t="str">
        <f>Genel!K2</f>
        <v>MUSTAFA GÖKÇELİ</v>
      </c>
      <c r="C10" s="468"/>
      <c r="D10" s="189">
        <f>A!S66</f>
        <v>0</v>
      </c>
      <c r="E10" s="248">
        <f>A!S67</f>
        <v>0</v>
      </c>
      <c r="F10" s="189">
        <f>A!S68</f>
        <v>0</v>
      </c>
      <c r="G10" s="189">
        <f>A!S69</f>
        <v>0</v>
      </c>
      <c r="H10" s="189">
        <f>A!S70</f>
        <v>0</v>
      </c>
      <c r="I10" s="475" t="str">
        <f>A!M3</f>
        <v>0</v>
      </c>
      <c r="J10" s="476"/>
      <c r="K10" s="414">
        <f>A!G64</f>
        <v>0</v>
      </c>
      <c r="L10" s="415"/>
      <c r="M10" s="414">
        <f>A!G65</f>
        <v>0</v>
      </c>
      <c r="N10" s="415"/>
      <c r="O10" s="414">
        <f>A!G66</f>
        <v>0</v>
      </c>
      <c r="P10" s="415"/>
      <c r="Q10" s="414">
        <f>A!G67</f>
        <v>0</v>
      </c>
      <c r="R10" s="415"/>
      <c r="S10" s="417" t="e">
        <f t="shared" ref="S10:S15" si="0">O10/K10</f>
        <v>#DIV/0!</v>
      </c>
      <c r="T10" s="418"/>
      <c r="U10" s="419"/>
      <c r="V10" s="416"/>
      <c r="W10" s="416"/>
      <c r="X10" s="416"/>
      <c r="Y10" s="416"/>
      <c r="Z10" s="416"/>
      <c r="AA10" s="416"/>
      <c r="AB10" s="416"/>
      <c r="AC10" s="416"/>
      <c r="AD10" s="416"/>
    </row>
    <row r="11" spans="1:30">
      <c r="A11" s="154">
        <f>Genel!J3</f>
        <v>0</v>
      </c>
      <c r="B11" s="467">
        <f>Genel!K3</f>
        <v>0</v>
      </c>
      <c r="C11" s="468"/>
      <c r="D11" s="189">
        <f>B!S66</f>
        <v>0</v>
      </c>
      <c r="E11" s="189">
        <f>B!S67</f>
        <v>0</v>
      </c>
      <c r="F11" s="189">
        <f>B!S68</f>
        <v>0</v>
      </c>
      <c r="G11" s="189">
        <f>B!S69</f>
        <v>1</v>
      </c>
      <c r="H11" s="189">
        <f>B!S70</f>
        <v>0</v>
      </c>
      <c r="I11" s="475">
        <f>B!P3</f>
        <v>0</v>
      </c>
      <c r="J11" s="476"/>
      <c r="K11" s="414">
        <f>B!G64</f>
        <v>1</v>
      </c>
      <c r="L11" s="415"/>
      <c r="M11" s="414">
        <f>B!G65</f>
        <v>0</v>
      </c>
      <c r="N11" s="415"/>
      <c r="O11" s="414">
        <f>B!G66</f>
        <v>1</v>
      </c>
      <c r="P11" s="415"/>
      <c r="Q11" s="420">
        <f>B!G67</f>
        <v>0</v>
      </c>
      <c r="R11" s="421"/>
      <c r="S11" s="417">
        <f t="shared" si="0"/>
        <v>1</v>
      </c>
      <c r="T11" s="418"/>
      <c r="U11" s="419"/>
      <c r="V11" s="416"/>
      <c r="W11" s="416"/>
      <c r="X11" s="416"/>
      <c r="Y11" s="416"/>
      <c r="Z11" s="416"/>
      <c r="AA11" s="416"/>
      <c r="AB11" s="416"/>
      <c r="AC11" s="416"/>
      <c r="AD11" s="416"/>
    </row>
    <row r="12" spans="1:30">
      <c r="A12" s="154">
        <f>Genel!J4</f>
        <v>0</v>
      </c>
      <c r="B12" s="467">
        <f>Genel!K4</f>
        <v>0</v>
      </c>
      <c r="C12" s="468"/>
      <c r="D12" s="189">
        <f>'C'!S66</f>
        <v>0</v>
      </c>
      <c r="E12" s="189">
        <f>'C'!S67</f>
        <v>0</v>
      </c>
      <c r="F12" s="189">
        <f>'C'!S68</f>
        <v>0</v>
      </c>
      <c r="G12" s="189">
        <f>'C'!S69</f>
        <v>0</v>
      </c>
      <c r="H12" s="189">
        <f>'C'!S70</f>
        <v>0</v>
      </c>
      <c r="I12" s="475">
        <f>'C'!P3</f>
        <v>0</v>
      </c>
      <c r="J12" s="476"/>
      <c r="K12" s="414">
        <f>'C'!G64</f>
        <v>0</v>
      </c>
      <c r="L12" s="415"/>
      <c r="M12" s="414">
        <f>'C'!G65</f>
        <v>0</v>
      </c>
      <c r="N12" s="415"/>
      <c r="O12" s="414">
        <f>'C'!G66</f>
        <v>0</v>
      </c>
      <c r="P12" s="415"/>
      <c r="Q12" s="420">
        <f>'C'!G67</f>
        <v>0</v>
      </c>
      <c r="R12" s="421"/>
      <c r="S12" s="417" t="e">
        <f t="shared" si="0"/>
        <v>#DIV/0!</v>
      </c>
      <c r="T12" s="418"/>
      <c r="U12" s="419"/>
      <c r="V12" s="416"/>
      <c r="W12" s="416"/>
      <c r="X12" s="416"/>
      <c r="Y12" s="416"/>
      <c r="Z12" s="416"/>
      <c r="AA12" s="416"/>
      <c r="AB12" s="416"/>
      <c r="AC12" s="416"/>
      <c r="AD12" s="416"/>
    </row>
    <row r="13" spans="1:30">
      <c r="A13" s="154">
        <f>Genel!J5</f>
        <v>0</v>
      </c>
      <c r="B13" s="467">
        <f>Genel!K5</f>
        <v>0</v>
      </c>
      <c r="C13" s="468"/>
      <c r="D13" s="189">
        <f>D!S66</f>
        <v>0</v>
      </c>
      <c r="E13" s="189">
        <f>D!S67</f>
        <v>0</v>
      </c>
      <c r="F13" s="189">
        <f>D!S68</f>
        <v>0</v>
      </c>
      <c r="G13" s="189">
        <f>DS95</f>
        <v>0</v>
      </c>
      <c r="H13" s="189">
        <f>D!S70</f>
        <v>0</v>
      </c>
      <c r="I13" s="475">
        <f>D!P3</f>
        <v>0</v>
      </c>
      <c r="J13" s="476"/>
      <c r="K13" s="414">
        <f>D!G64</f>
        <v>0</v>
      </c>
      <c r="L13" s="415"/>
      <c r="M13" s="414">
        <f>D!G65</f>
        <v>0</v>
      </c>
      <c r="N13" s="415"/>
      <c r="O13" s="414">
        <f>D!G66</f>
        <v>0</v>
      </c>
      <c r="P13" s="415"/>
      <c r="Q13" s="420">
        <f>D!G67</f>
        <v>0</v>
      </c>
      <c r="R13" s="421"/>
      <c r="S13" s="417" t="e">
        <f t="shared" si="0"/>
        <v>#DIV/0!</v>
      </c>
      <c r="T13" s="418"/>
      <c r="U13" s="419"/>
      <c r="V13" s="416"/>
      <c r="W13" s="416"/>
      <c r="X13" s="416"/>
      <c r="Y13" s="416"/>
      <c r="Z13" s="416"/>
      <c r="AA13" s="416"/>
      <c r="AB13" s="416"/>
      <c r="AC13" s="416"/>
      <c r="AD13" s="416"/>
    </row>
    <row r="14" spans="1:30">
      <c r="A14" s="154">
        <f>Genel!J6</f>
        <v>0</v>
      </c>
      <c r="B14" s="467">
        <f>Genel!K6</f>
        <v>0</v>
      </c>
      <c r="C14" s="468"/>
      <c r="D14" s="189">
        <f>E!S66</f>
        <v>0</v>
      </c>
      <c r="E14" s="189">
        <f>E!S67</f>
        <v>0</v>
      </c>
      <c r="F14" s="189">
        <f>E!S68</f>
        <v>0</v>
      </c>
      <c r="G14" s="189">
        <f>E!S69</f>
        <v>0</v>
      </c>
      <c r="H14" s="189">
        <f>E!S70</f>
        <v>0</v>
      </c>
      <c r="I14" s="475">
        <f>E!P3</f>
        <v>0</v>
      </c>
      <c r="J14" s="476"/>
      <c r="K14" s="414">
        <f>E!G64</f>
        <v>0</v>
      </c>
      <c r="L14" s="415"/>
      <c r="M14" s="414">
        <f>E!G65</f>
        <v>0</v>
      </c>
      <c r="N14" s="415"/>
      <c r="O14" s="414">
        <f>E!G66</f>
        <v>0</v>
      </c>
      <c r="P14" s="415"/>
      <c r="Q14" s="420">
        <f>E!G67</f>
        <v>0</v>
      </c>
      <c r="R14" s="421"/>
      <c r="S14" s="417" t="e">
        <f t="shared" si="0"/>
        <v>#DIV/0!</v>
      </c>
      <c r="T14" s="418"/>
      <c r="U14" s="419"/>
      <c r="V14" s="416"/>
      <c r="W14" s="416"/>
      <c r="X14" s="416"/>
      <c r="Y14" s="416"/>
      <c r="Z14" s="416"/>
      <c r="AA14" s="416"/>
      <c r="AB14" s="416"/>
      <c r="AC14" s="416"/>
      <c r="AD14" s="416"/>
    </row>
    <row r="15" spans="1:30">
      <c r="A15" s="154">
        <f>Genel!J7</f>
        <v>0</v>
      </c>
      <c r="B15" s="467">
        <f>Genel!K7</f>
        <v>0</v>
      </c>
      <c r="C15" s="468"/>
      <c r="D15" s="189">
        <f>F!S$66</f>
        <v>0</v>
      </c>
      <c r="E15" s="189">
        <f>F!S$67</f>
        <v>0</v>
      </c>
      <c r="F15" s="189">
        <f>F!S$68</f>
        <v>0</v>
      </c>
      <c r="G15" s="189">
        <f>F!S$69</f>
        <v>0</v>
      </c>
      <c r="H15" s="189">
        <f>F!S$70</f>
        <v>0</v>
      </c>
      <c r="I15" s="475">
        <f>F!P$3</f>
        <v>0</v>
      </c>
      <c r="J15" s="476"/>
      <c r="K15" s="414">
        <f>F!G$64</f>
        <v>0</v>
      </c>
      <c r="L15" s="415"/>
      <c r="M15" s="414">
        <f>F!G$65</f>
        <v>0</v>
      </c>
      <c r="N15" s="415"/>
      <c r="O15" s="414">
        <f>F!G$66</f>
        <v>0</v>
      </c>
      <c r="P15" s="415"/>
      <c r="Q15" s="420">
        <f>F!G$67</f>
        <v>0</v>
      </c>
      <c r="R15" s="421"/>
      <c r="S15" s="417" t="e">
        <f t="shared" si="0"/>
        <v>#DIV/0!</v>
      </c>
      <c r="T15" s="418"/>
      <c r="U15" s="419"/>
      <c r="V15" s="416"/>
      <c r="W15" s="416"/>
      <c r="X15" s="416"/>
      <c r="Y15" s="416"/>
      <c r="Z15" s="416"/>
      <c r="AA15" s="416"/>
      <c r="AB15" s="416"/>
      <c r="AC15" s="416"/>
      <c r="AD15" s="416"/>
    </row>
    <row r="16" spans="1:30">
      <c r="A16" s="154"/>
      <c r="B16" s="467"/>
      <c r="C16" s="468"/>
      <c r="D16" s="189"/>
      <c r="E16" s="189"/>
      <c r="F16" s="189"/>
      <c r="G16" s="189"/>
      <c r="H16" s="189"/>
      <c r="I16" s="475"/>
      <c r="J16" s="476"/>
      <c r="K16" s="414"/>
      <c r="L16" s="415"/>
      <c r="M16" s="414"/>
      <c r="N16" s="415"/>
      <c r="O16" s="414"/>
      <c r="P16" s="415"/>
      <c r="Q16" s="420"/>
      <c r="R16" s="421"/>
      <c r="S16" s="417"/>
      <c r="T16" s="418"/>
      <c r="U16" s="419"/>
      <c r="V16" s="416"/>
      <c r="W16" s="416"/>
      <c r="X16" s="416"/>
      <c r="Y16" s="416"/>
      <c r="Z16" s="416"/>
      <c r="AA16" s="416"/>
      <c r="AB16" s="416"/>
      <c r="AC16" s="416"/>
      <c r="AD16" s="416"/>
    </row>
    <row r="17" spans="1:30">
      <c r="A17" s="154"/>
      <c r="B17" s="467"/>
      <c r="C17" s="468"/>
      <c r="D17" s="189"/>
      <c r="E17" s="189"/>
      <c r="F17" s="189"/>
      <c r="G17" s="189"/>
      <c r="H17" s="189"/>
      <c r="I17" s="475"/>
      <c r="J17" s="476"/>
      <c r="K17" s="414"/>
      <c r="L17" s="415"/>
      <c r="M17" s="414"/>
      <c r="N17" s="415"/>
      <c r="O17" s="414"/>
      <c r="P17" s="415"/>
      <c r="Q17" s="420"/>
      <c r="R17" s="421"/>
      <c r="S17" s="417"/>
      <c r="T17" s="418"/>
      <c r="U17" s="419"/>
      <c r="V17" s="416"/>
      <c r="W17" s="416"/>
      <c r="X17" s="416"/>
      <c r="Y17" s="416"/>
      <c r="Z17" s="416"/>
      <c r="AA17" s="416"/>
      <c r="AB17" s="416"/>
      <c r="AC17" s="416"/>
      <c r="AD17" s="416"/>
    </row>
    <row r="18" spans="1:30">
      <c r="A18" s="154"/>
      <c r="B18" s="467"/>
      <c r="C18" s="468"/>
      <c r="D18" s="189"/>
      <c r="E18" s="189"/>
      <c r="F18" s="189"/>
      <c r="G18" s="189"/>
      <c r="H18" s="189"/>
      <c r="I18" s="475"/>
      <c r="J18" s="476"/>
      <c r="K18" s="414"/>
      <c r="L18" s="415"/>
      <c r="M18" s="414"/>
      <c r="N18" s="415"/>
      <c r="O18" s="414"/>
      <c r="P18" s="415"/>
      <c r="Q18" s="420"/>
      <c r="R18" s="421"/>
      <c r="S18" s="417"/>
      <c r="T18" s="418"/>
      <c r="U18" s="419"/>
      <c r="V18" s="416"/>
      <c r="W18" s="416"/>
      <c r="X18" s="416"/>
      <c r="Y18" s="416"/>
      <c r="Z18" s="416"/>
      <c r="AA18" s="416"/>
      <c r="AB18" s="416"/>
      <c r="AC18" s="416"/>
      <c r="AD18" s="416"/>
    </row>
    <row r="19" spans="1:30">
      <c r="A19" s="154"/>
      <c r="B19" s="467"/>
      <c r="C19" s="468"/>
      <c r="D19" s="189"/>
      <c r="E19" s="189"/>
      <c r="F19" s="189"/>
      <c r="G19" s="189"/>
      <c r="H19" s="189"/>
      <c r="I19" s="475"/>
      <c r="J19" s="476"/>
      <c r="K19" s="414"/>
      <c r="L19" s="415"/>
      <c r="M19" s="414"/>
      <c r="N19" s="415"/>
      <c r="O19" s="414"/>
      <c r="P19" s="415"/>
      <c r="Q19" s="420"/>
      <c r="R19" s="421"/>
      <c r="S19" s="417"/>
      <c r="T19" s="418"/>
      <c r="U19" s="419"/>
      <c r="V19" s="416"/>
      <c r="W19" s="416"/>
      <c r="X19" s="416"/>
      <c r="Y19" s="416"/>
      <c r="Z19" s="416"/>
      <c r="AA19" s="416"/>
      <c r="AB19" s="416"/>
      <c r="AC19" s="416"/>
      <c r="AD19" s="416"/>
    </row>
    <row r="20" spans="1:30">
      <c r="A20" s="154"/>
      <c r="B20" s="467"/>
      <c r="C20" s="468"/>
      <c r="D20" s="189"/>
      <c r="E20" s="189"/>
      <c r="F20" s="189"/>
      <c r="G20" s="189"/>
      <c r="H20" s="189"/>
      <c r="I20" s="475"/>
      <c r="J20" s="476"/>
      <c r="K20" s="414"/>
      <c r="L20" s="415"/>
      <c r="M20" s="414"/>
      <c r="N20" s="415"/>
      <c r="O20" s="414"/>
      <c r="P20" s="415"/>
      <c r="Q20" s="420"/>
      <c r="R20" s="421"/>
      <c r="S20" s="417"/>
      <c r="T20" s="418"/>
      <c r="U20" s="419"/>
      <c r="V20" s="416"/>
      <c r="W20" s="416"/>
      <c r="X20" s="416"/>
      <c r="Y20" s="416"/>
      <c r="Z20" s="416"/>
      <c r="AA20" s="416"/>
      <c r="AB20" s="416"/>
      <c r="AC20" s="416"/>
      <c r="AD20" s="416"/>
    </row>
    <row r="21" spans="1:30">
      <c r="A21" s="154"/>
      <c r="B21" s="467"/>
      <c r="C21" s="468"/>
      <c r="D21" s="189"/>
      <c r="E21" s="189"/>
      <c r="F21" s="189"/>
      <c r="G21" s="189"/>
      <c r="H21" s="189"/>
      <c r="I21" s="475"/>
      <c r="J21" s="476"/>
      <c r="K21" s="414"/>
      <c r="L21" s="415"/>
      <c r="M21" s="414"/>
      <c r="N21" s="415"/>
      <c r="O21" s="414"/>
      <c r="P21" s="415"/>
      <c r="Q21" s="420"/>
      <c r="R21" s="421"/>
      <c r="S21" s="417"/>
      <c r="T21" s="418"/>
      <c r="U21" s="419"/>
      <c r="V21" s="416"/>
      <c r="W21" s="416"/>
      <c r="X21" s="416"/>
      <c r="Y21" s="416"/>
      <c r="Z21" s="416"/>
      <c r="AA21" s="416"/>
      <c r="AB21" s="416"/>
      <c r="AC21" s="416"/>
      <c r="AD21" s="416"/>
    </row>
    <row r="22" spans="1:30" ht="15" customHeight="1">
      <c r="A22" s="250"/>
      <c r="B22" s="470" t="s">
        <v>29</v>
      </c>
      <c r="C22" s="471"/>
      <c r="D22" s="190">
        <f>SUM(D10:D21)</f>
        <v>0</v>
      </c>
      <c r="E22" s="190">
        <f t="shared" ref="E22:H22" si="1">SUM(E10:E21)</f>
        <v>0</v>
      </c>
      <c r="F22" s="190">
        <f t="shared" si="1"/>
        <v>0</v>
      </c>
      <c r="G22" s="190">
        <f t="shared" si="1"/>
        <v>1</v>
      </c>
      <c r="H22" s="190">
        <f t="shared" si="1"/>
        <v>0</v>
      </c>
      <c r="I22" s="477">
        <f>SUM(I10:I21)</f>
        <v>0</v>
      </c>
      <c r="J22" s="478"/>
      <c r="K22" s="465">
        <f>SUM(K10:K21)</f>
        <v>1</v>
      </c>
      <c r="L22" s="466"/>
      <c r="M22" s="465">
        <f>SUM(M10:M21)</f>
        <v>0</v>
      </c>
      <c r="N22" s="466"/>
      <c r="O22" s="465">
        <f>SUM(O10:O21)</f>
        <v>1</v>
      </c>
      <c r="P22" s="466"/>
      <c r="Q22" s="465">
        <f>SUM(Q10:Q21)</f>
        <v>0</v>
      </c>
      <c r="R22" s="466"/>
      <c r="S22" s="423">
        <f>O22/K22</f>
        <v>1</v>
      </c>
      <c r="T22" s="424"/>
      <c r="U22" s="425"/>
      <c r="V22" s="416"/>
      <c r="W22" s="416"/>
      <c r="X22" s="416"/>
      <c r="Y22" s="416"/>
      <c r="Z22" s="416"/>
      <c r="AA22" s="416"/>
      <c r="AB22" s="416"/>
      <c r="AC22" s="416"/>
      <c r="AD22" s="416"/>
    </row>
    <row r="23" spans="1:30" ht="9.75" customHeight="1">
      <c r="A23" s="252"/>
      <c r="B23" s="191"/>
      <c r="C23" s="191"/>
      <c r="D23" s="192"/>
      <c r="E23" s="192"/>
      <c r="F23" s="192"/>
      <c r="G23" s="192"/>
      <c r="H23" s="192"/>
      <c r="I23" s="192"/>
      <c r="J23" s="192"/>
      <c r="K23" s="192"/>
      <c r="L23" s="192"/>
      <c r="M23" s="260">
        <f>Q22/K22</f>
        <v>0</v>
      </c>
      <c r="N23" s="261">
        <f>O22/K22</f>
        <v>1</v>
      </c>
      <c r="O23" s="194"/>
      <c r="P23" s="194"/>
    </row>
    <row r="24" spans="1:30" ht="81.75" customHeight="1">
      <c r="A24" s="472" t="s">
        <v>41</v>
      </c>
      <c r="B24" s="473"/>
      <c r="C24" s="474"/>
      <c r="D24" s="212" t="str">
        <f>IF(Konular!G2=0," ",A!G6)</f>
        <v xml:space="preserve"> </v>
      </c>
      <c r="E24" s="212" t="str">
        <f>IF(Konular!H2=0," ",A!H6)</f>
        <v xml:space="preserve"> </v>
      </c>
      <c r="F24" s="212" t="str">
        <f>IF(Konular!I2=0," ",A!I6)</f>
        <v xml:space="preserve"> </v>
      </c>
      <c r="G24" s="212" t="str">
        <f>IF(Konular!J2=0," ",A!J6)</f>
        <v xml:space="preserve"> </v>
      </c>
      <c r="H24" s="212" t="str">
        <f>IF(Konular!K2=0," ",A!K6)</f>
        <v xml:space="preserve"> </v>
      </c>
      <c r="I24" s="212" t="str">
        <f>IF(Konular!L2=0," ",A!L6)</f>
        <v xml:space="preserve"> </v>
      </c>
      <c r="J24" s="212" t="str">
        <f>IF(Konular!M2=0," ",A!M6)</f>
        <v xml:space="preserve"> </v>
      </c>
      <c r="K24" s="212" t="str">
        <f>IF(Konular!N2=0," ",A!N6)</f>
        <v xml:space="preserve"> </v>
      </c>
      <c r="L24" s="212" t="str">
        <f>IF(Konular!O2=0," ",A!O6)</f>
        <v xml:space="preserve"> </v>
      </c>
      <c r="M24" s="212" t="str">
        <f>IF(Konular!P2=0," ",A!P6)</f>
        <v xml:space="preserve"> </v>
      </c>
      <c r="N24" s="212" t="str">
        <f>IF(Konular!Q2=0," ",A!Q6)</f>
        <v xml:space="preserve"> </v>
      </c>
      <c r="O24" s="212" t="str">
        <f>IF(Konular!R2=0," ",A!R6)</f>
        <v xml:space="preserve"> </v>
      </c>
      <c r="P24" s="212" t="str">
        <f>IF(Konular!S2=0," ",A!S6)</f>
        <v xml:space="preserve"> </v>
      </c>
      <c r="Q24" s="212" t="str">
        <f>IF(Konular!T2=0," ",A!T6)</f>
        <v xml:space="preserve"> </v>
      </c>
      <c r="R24" s="212" t="str">
        <f>IF(Konular!U2=0," ",A!U6)</f>
        <v xml:space="preserve"> </v>
      </c>
      <c r="S24" s="212" t="str">
        <f>IF(Konular!V2=0," ",A!V6)</f>
        <v xml:space="preserve"> </v>
      </c>
      <c r="T24" s="212" t="str">
        <f>IF(Konular!W2=0," ",A!W6)</f>
        <v xml:space="preserve"> </v>
      </c>
      <c r="U24" s="212" t="str">
        <f>IF(Konular!X2=0," ",A!X6)</f>
        <v xml:space="preserve"> </v>
      </c>
      <c r="V24" s="212" t="str">
        <f>IF(Konular!Y2=0," ",A!Y6)</f>
        <v xml:space="preserve"> </v>
      </c>
      <c r="W24" s="212" t="str">
        <f>IF(Konular!Z2=0," ",A!Z6)</f>
        <v xml:space="preserve"> </v>
      </c>
      <c r="X24" s="212" t="str">
        <f>IF(Konular!AA2=0," ",A!AA6)</f>
        <v xml:space="preserve"> </v>
      </c>
      <c r="Y24" s="212" t="str">
        <f>IF(Konular!AB2=0," ",A!AB6)</f>
        <v xml:space="preserve"> </v>
      </c>
      <c r="Z24" s="212" t="str">
        <f>IF(Konular!AC2=0," ",A!AC6)</f>
        <v xml:space="preserve"> </v>
      </c>
      <c r="AA24" s="212" t="str">
        <f>IF(Konular!AD2=0," ",A!AD6)</f>
        <v xml:space="preserve"> </v>
      </c>
      <c r="AB24" s="212" t="str">
        <f>IF(Konular!AE2=0," ",A!AE6)</f>
        <v xml:space="preserve"> </v>
      </c>
      <c r="AC24" s="451"/>
      <c r="AD24" s="452"/>
    </row>
    <row r="25" spans="1:30" ht="15" customHeight="1">
      <c r="A25" s="453" t="s">
        <v>42</v>
      </c>
      <c r="B25" s="454"/>
      <c r="C25" s="455"/>
      <c r="D25" s="211" t="str">
        <f>IF(Konular!G3=0," ",Konular!G4)</f>
        <v xml:space="preserve"> </v>
      </c>
      <c r="E25" s="211" t="str">
        <f>IF(Konular!H3=0," ",Konular!H4)</f>
        <v xml:space="preserve"> </v>
      </c>
      <c r="F25" s="211" t="str">
        <f>IF(Konular!I3=0," ",Konular!I4)</f>
        <v xml:space="preserve"> </v>
      </c>
      <c r="G25" s="211" t="str">
        <f>IF(Konular!J3=0," ",Konular!J4)</f>
        <v xml:space="preserve"> </v>
      </c>
      <c r="H25" s="211" t="str">
        <f>IF(Konular!K3=0," ",Konular!K4)</f>
        <v xml:space="preserve"> </v>
      </c>
      <c r="I25" s="211" t="str">
        <f>IF(Konular!L3=0," ",Konular!L4)</f>
        <v xml:space="preserve"> </v>
      </c>
      <c r="J25" s="211" t="str">
        <f>IF(Konular!M3=0," ",Konular!M4)</f>
        <v xml:space="preserve"> </v>
      </c>
      <c r="K25" s="211" t="str">
        <f>IF(Konular!N3=0," ",Konular!N4)</f>
        <v xml:space="preserve"> </v>
      </c>
      <c r="L25" s="211" t="str">
        <f>IF(Konular!O3=0," ",Konular!O4)</f>
        <v xml:space="preserve"> </v>
      </c>
      <c r="M25" s="211" t="str">
        <f>IF(Konular!P3=0," ",Konular!P4)</f>
        <v xml:space="preserve"> </v>
      </c>
      <c r="N25" s="211" t="str">
        <f>IF(Konular!Q3=0," ",Konular!Q4)</f>
        <v xml:space="preserve"> </v>
      </c>
      <c r="O25" s="211" t="str">
        <f>IF(Konular!R3=0," ",Konular!R4)</f>
        <v xml:space="preserve"> </v>
      </c>
      <c r="P25" s="211" t="str">
        <f>IF(Konular!S3=0," ",Konular!S4)</f>
        <v xml:space="preserve"> </v>
      </c>
      <c r="Q25" s="211" t="str">
        <f>IF(Konular!T3=0," ",Konular!T4)</f>
        <v xml:space="preserve"> </v>
      </c>
      <c r="R25" s="211" t="str">
        <f>IF(Konular!U3=0," ",Konular!U4)</f>
        <v xml:space="preserve"> </v>
      </c>
      <c r="S25" s="211" t="str">
        <f>IF(Konular!V3=0," ",Konular!V4)</f>
        <v xml:space="preserve"> </v>
      </c>
      <c r="T25" s="211" t="str">
        <f>IF(Konular!W3=0," ",Konular!W4)</f>
        <v xml:space="preserve"> </v>
      </c>
      <c r="U25" s="211" t="str">
        <f>IF(Konular!X3=0," ",Konular!X4)</f>
        <v xml:space="preserve"> </v>
      </c>
      <c r="V25" s="211" t="str">
        <f>IF(Konular!Y3=0," ",Konular!Y4)</f>
        <v xml:space="preserve"> </v>
      </c>
      <c r="W25" s="211" t="str">
        <f>IF(Konular!Z3=0," ",Konular!Z4)</f>
        <v xml:space="preserve"> </v>
      </c>
      <c r="X25" s="211" t="str">
        <f>IF(Konular!AA3=0," ",Konular!AA4)</f>
        <v xml:space="preserve"> </v>
      </c>
      <c r="Y25" s="211" t="str">
        <f>IF(Konular!AB3=0," ",Konular!AB4)</f>
        <v xml:space="preserve"> </v>
      </c>
      <c r="Z25" s="211" t="str">
        <f>IF(Konular!AC3=0," ",Konular!AC4)</f>
        <v xml:space="preserve"> </v>
      </c>
      <c r="AA25" s="211" t="str">
        <f>IF(Konular!AD3=0," ",Konular!AD4)</f>
        <v xml:space="preserve"> </v>
      </c>
      <c r="AB25" s="211" t="str">
        <f>IF(Konular!AE3=0," ",Konular!AE4)</f>
        <v xml:space="preserve"> </v>
      </c>
      <c r="AC25" s="456" t="s">
        <v>133</v>
      </c>
      <c r="AD25" s="457"/>
    </row>
    <row r="26" spans="1:30">
      <c r="A26" s="453" t="s">
        <v>127</v>
      </c>
      <c r="B26" s="454"/>
      <c r="C26" s="455"/>
      <c r="D26" s="211" t="str">
        <f>IF(Konular!G3=0," ",A!G7)</f>
        <v xml:space="preserve"> </v>
      </c>
      <c r="E26" s="211" t="str">
        <f>IF(Konular!H3=0," ",A!H7)</f>
        <v xml:space="preserve"> </v>
      </c>
      <c r="F26" s="211" t="str">
        <f>IF(Konular!I3=0," ",A!I7)</f>
        <v xml:space="preserve"> </v>
      </c>
      <c r="G26" s="211" t="str">
        <f>IF(Konular!J3=0," ",A!J7)</f>
        <v xml:space="preserve"> </v>
      </c>
      <c r="H26" s="211" t="str">
        <f>IF(Konular!K3=0," ",A!K7)</f>
        <v xml:space="preserve"> </v>
      </c>
      <c r="I26" s="211" t="str">
        <f>IF(Konular!L3=0," ",A!L7)</f>
        <v xml:space="preserve"> </v>
      </c>
      <c r="J26" s="211" t="str">
        <f>IF(Konular!M3=0," ",A!M7)</f>
        <v xml:space="preserve"> </v>
      </c>
      <c r="K26" s="211" t="str">
        <f>IF(Konular!N3=0," ",A!N7)</f>
        <v xml:space="preserve"> </v>
      </c>
      <c r="L26" s="211" t="str">
        <f>IF(Konular!O3=0," ",A!O7)</f>
        <v xml:space="preserve"> </v>
      </c>
      <c r="M26" s="211" t="str">
        <f>IF(Konular!P3=0," ",A!P7)</f>
        <v xml:space="preserve"> </v>
      </c>
      <c r="N26" s="211" t="str">
        <f>IF(Konular!Q3=0," ",A!Q7)</f>
        <v xml:space="preserve"> </v>
      </c>
      <c r="O26" s="211" t="str">
        <f>IF(Konular!R3=0," ",A!R7)</f>
        <v xml:space="preserve"> </v>
      </c>
      <c r="P26" s="211" t="str">
        <f>IF(Konular!S3=0," ",A!S7)</f>
        <v xml:space="preserve"> </v>
      </c>
      <c r="Q26" s="211" t="str">
        <f>IF(Konular!T3=0," ",A!T7)</f>
        <v xml:space="preserve"> </v>
      </c>
      <c r="R26" s="211" t="str">
        <f>IF(Konular!U3=0," ",A!U7)</f>
        <v xml:space="preserve"> </v>
      </c>
      <c r="S26" s="211" t="str">
        <f>IF(Konular!V3=0," ",A!V7)</f>
        <v xml:space="preserve"> </v>
      </c>
      <c r="T26" s="211" t="str">
        <f>IF(Konular!W3=0," ",A!W7)</f>
        <v xml:space="preserve"> </v>
      </c>
      <c r="U26" s="211" t="str">
        <f>IF(Konular!X3=0," ",A!X7)</f>
        <v xml:space="preserve"> </v>
      </c>
      <c r="V26" s="211" t="str">
        <f>IF(Konular!Y3=0," ",A!Y7)</f>
        <v xml:space="preserve"> </v>
      </c>
      <c r="W26" s="211" t="str">
        <f>IF(Konular!Z3=0," ",A!Z7)</f>
        <v xml:space="preserve"> </v>
      </c>
      <c r="X26" s="211" t="str">
        <f>IF(Konular!AA3=0," ",A!AA7)</f>
        <v xml:space="preserve"> </v>
      </c>
      <c r="Y26" s="211" t="str">
        <f>IF(Konular!AB3=0," ",A!AB7)</f>
        <v xml:space="preserve"> </v>
      </c>
      <c r="Z26" s="211" t="str">
        <f>IF(Konular!AC3=0," ",A!AC7)</f>
        <v xml:space="preserve"> </v>
      </c>
      <c r="AA26" s="211" t="str">
        <f>IF(Konular!AD3=0," ",A!AD7)</f>
        <v xml:space="preserve"> </v>
      </c>
      <c r="AB26" s="211" t="str">
        <f>IF(Konular!AE3=0," ",A!AE7)</f>
        <v xml:space="preserve"> </v>
      </c>
      <c r="AC26" s="458"/>
      <c r="AD26" s="459"/>
    </row>
    <row r="27" spans="1:30" ht="27.75" customHeight="1">
      <c r="A27" s="460" t="s">
        <v>43</v>
      </c>
      <c r="B27" s="461"/>
      <c r="C27" s="462"/>
      <c r="D27" s="172" t="str">
        <f>IF(COUNTBLANK(A!G9:G44)=ROWS(A!G9:G44)," ",AVERAGE(A!G47,B!G47,'C'!G47,D!G47,E!G47,F!G47))</f>
        <v xml:space="preserve"> </v>
      </c>
      <c r="E27" s="172" t="str">
        <f>IF(COUNTBLANK(A!H9:H44)=ROWS(A!H9:H44)," ",AVERAGE(A!H47,B!H47,'C'!H47,D!H47,E!H47,F!H47))</f>
        <v xml:space="preserve"> </v>
      </c>
      <c r="F27" s="172" t="str">
        <f>IF(COUNTBLANK(A!I9:I44)=ROWS(A!I9:I44)," ",AVERAGE(A!I47,B!I47,'C'!I47,D!I47,E!I47,F!I47))</f>
        <v xml:space="preserve"> </v>
      </c>
      <c r="G27" s="172" t="str">
        <f>IF(COUNTBLANK(A!J9:J44)=ROWS(A!J9:J44)," ",AVERAGE(A!J47,B!J47,'C'!J47,D!J47,E!J47,F!J47))</f>
        <v xml:space="preserve"> </v>
      </c>
      <c r="H27" s="172" t="str">
        <f>IF(COUNTBLANK(A!K9:K44)=ROWS(A!K9:K44)," ",AVERAGE(A!K47,B!K47,'C'!K47,D!K47,E!K47,F!K47))</f>
        <v xml:space="preserve"> </v>
      </c>
      <c r="I27" s="172" t="str">
        <f>IF(COUNTBLANK(A!L9:L44)=ROWS(A!L9:L44)," ",AVERAGE(A!L47,B!L47,'C'!L47,D!L47,E!L47,F!L47))</f>
        <v xml:space="preserve"> </v>
      </c>
      <c r="J27" s="172" t="str">
        <f>IF(COUNTBLANK(A!M9:M44)=ROWS(A!M9:M44)," ",AVERAGE(A!M47,B!M47,'C'!M47,D!M47,E!M47,F!M47))</f>
        <v xml:space="preserve"> </v>
      </c>
      <c r="K27" s="172" t="str">
        <f>IF(COUNTBLANK(A!N9:N44)=ROWS(A!N9:N44)," ",AVERAGE(A!N47,B!N47,'C'!N47,D!N47,E!N47,F!N47))</f>
        <v xml:space="preserve"> </v>
      </c>
      <c r="L27" s="172" t="str">
        <f>IF(COUNTBLANK(A!O9:O44)=ROWS(A!O9:O44)," ",AVERAGE(A!O47,B!O47,'C'!O47,D!O47,E!O47,F!O47))</f>
        <v xml:space="preserve"> </v>
      </c>
      <c r="M27" s="172" t="str">
        <f>IF(COUNTBLANK(A!P9:P44)=ROWS(A!P9:P44)," ",AVERAGE(A!P47,B!P47,'C'!P47,D!P47,E!P47,F!P47))</f>
        <v xml:space="preserve"> </v>
      </c>
      <c r="N27" s="172" t="str">
        <f>IF(COUNTBLANK(A!Q9:Q44)=ROWS(A!Q9:Q44)," ",AVERAGE(A!Q47,B!Q47,'C'!Q47,D!Q47,E!Q47,F!Q47))</f>
        <v xml:space="preserve"> </v>
      </c>
      <c r="O27" s="172" t="str">
        <f>IF(COUNTBLANK(A!R9:R44)=ROWS(A!R9:R44)," ",AVERAGE(A!R47,B!R47,'C'!R47,D!R47,E!R47,F!R47))</f>
        <v xml:space="preserve"> </v>
      </c>
      <c r="P27" s="172" t="str">
        <f>IF(COUNTBLANK(A!S9:S44)=ROWS(A!S9:S44)," ",AVERAGE(A!S47,B!S47,'C'!S47,D!S47,E!S47,F!S47))</f>
        <v xml:space="preserve"> </v>
      </c>
      <c r="Q27" s="172" t="str">
        <f>IF(COUNTBLANK(A!T9:T44)=ROWS(A!T9:T44)," ",AVERAGE(A!T47,B!T47,'C'!T47,D!T47,E!T47,F!T47))</f>
        <v xml:space="preserve"> </v>
      </c>
      <c r="R27" s="172" t="str">
        <f>IF(COUNTBLANK(A!U9:U44)=ROWS(A!U9:U44)," ",AVERAGE(A!U47,B!U47,'C'!U47,D!U47,E!U47,F!U47))</f>
        <v xml:space="preserve"> </v>
      </c>
      <c r="S27" s="172" t="str">
        <f>IF(COUNTBLANK(A!V9:V44)=ROWS(A!V9:V44)," ",AVERAGE(A!V47,B!V47,'C'!V47,D!V47,E!V47,F!V47))</f>
        <v xml:space="preserve"> </v>
      </c>
      <c r="T27" s="172" t="str">
        <f>IF(COUNTBLANK(A!W9:W44)=ROWS(A!W9:W44)," ",AVERAGE(A!W47,B!W47,'C'!W47,D!W47,E!W47,F!W47))</f>
        <v xml:space="preserve"> </v>
      </c>
      <c r="U27" s="172" t="str">
        <f>IF(COUNTBLANK(A!X9:X44)=ROWS(A!X9:X44)," ",AVERAGE(A!X47,B!X47,'C'!X47,D!X47,E!X47,F!X47))</f>
        <v xml:space="preserve"> </v>
      </c>
      <c r="V27" s="172" t="str">
        <f>IF(COUNTBLANK(A!Y9:Y44)=ROWS(A!Y9:Y44)," ",AVERAGE(A!Y47,B!Y47,'C'!Y47,D!Y47,E!Y47,F!Y47))</f>
        <v xml:space="preserve"> </v>
      </c>
      <c r="W27" s="172" t="str">
        <f>IF(COUNTBLANK(A!Z9:Z44)=ROWS(A!Z9:Z44)," ",AVERAGE(A!Z47,B!Z47,'C'!Z47,D!Z47,E!Z47,F!Z47))</f>
        <v xml:space="preserve"> </v>
      </c>
      <c r="X27" s="172" t="str">
        <f>IF(COUNTBLANK(A!AA9:AA44)=ROWS(A!AA9:AA44)," ",AVERAGE(A!AA47,B!AA47,'C'!AA47,D!AA47,E!AA47,F!AA47))</f>
        <v xml:space="preserve"> </v>
      </c>
      <c r="Y27" s="172" t="str">
        <f>IF(COUNTBLANK(A!AB9:AB44)=ROWS(A!AB9:AB44)," ",AVERAGE(A!AB47,B!AB47,'C'!AB47,D!AB47,E!AB47,F!AB47))</f>
        <v xml:space="preserve"> </v>
      </c>
      <c r="Z27" s="172" t="str">
        <f>IF(COUNTBLANK(A!AC9:AC44)=ROWS(A!AC9:AC44)," ",AVERAGE(A!AC47,B!AC47,'C'!AC47,D!AC47,E!AC47,F!AC47))</f>
        <v xml:space="preserve"> </v>
      </c>
      <c r="AA27" s="172" t="str">
        <f>IF(COUNTBLANK(A!AD9:AD44)=ROWS(A!AD9:AD44)," ",AVERAGE(A!AD47,B!AD47,'C'!AD47,D!AD47,E!AD47,F!AD47))</f>
        <v xml:space="preserve"> </v>
      </c>
      <c r="AB27" s="172" t="str">
        <f>IF(COUNTBLANK(A!AE9:AE44)=ROWS(A!AE9:AE44)," ",AVERAGE(A!AE47,B!AE47,'C'!AE47,D!AE47,E!AE47,F!AE47))</f>
        <v xml:space="preserve"> </v>
      </c>
      <c r="AC27" s="463" t="e">
        <f>AVERAGE(D27:AB27)*10</f>
        <v>#DIV/0!</v>
      </c>
      <c r="AD27" s="464"/>
    </row>
    <row r="28" spans="1:30" ht="15" customHeight="1">
      <c r="A28" s="249"/>
      <c r="B28" s="191"/>
      <c r="C28" s="191"/>
      <c r="D28" s="192"/>
      <c r="E28" s="192"/>
      <c r="F28" s="192"/>
      <c r="G28" s="192"/>
      <c r="H28" s="192"/>
      <c r="I28" s="192"/>
      <c r="J28" s="192"/>
      <c r="K28" s="192"/>
      <c r="L28" s="192"/>
      <c r="M28" s="195"/>
      <c r="N28" s="196"/>
      <c r="O28" s="194"/>
      <c r="P28" s="194"/>
    </row>
    <row r="29" spans="1:30" ht="21" customHeight="1">
      <c r="A29" s="430" t="s">
        <v>44</v>
      </c>
      <c r="B29" s="430"/>
      <c r="C29" s="430"/>
      <c r="D29" s="430"/>
      <c r="E29" s="430"/>
      <c r="F29" s="430"/>
      <c r="G29" s="430"/>
      <c r="H29" s="430"/>
      <c r="I29" s="430"/>
      <c r="J29" s="430"/>
      <c r="K29" s="430"/>
      <c r="L29" s="430" t="s">
        <v>45</v>
      </c>
      <c r="M29" s="430"/>
      <c r="N29" s="430"/>
      <c r="O29" s="430"/>
      <c r="P29" s="430"/>
      <c r="Q29" s="430"/>
      <c r="R29" s="430"/>
      <c r="S29" s="430"/>
      <c r="T29" s="430"/>
      <c r="U29" s="430"/>
      <c r="V29" s="430" t="s">
        <v>153</v>
      </c>
      <c r="W29" s="430"/>
      <c r="X29" s="430"/>
      <c r="Y29" s="430"/>
      <c r="Z29" s="430"/>
      <c r="AA29" s="430"/>
      <c r="AB29" s="430"/>
      <c r="AC29" s="430"/>
      <c r="AD29" s="430"/>
    </row>
    <row r="30" spans="1:30" ht="15" customHeight="1">
      <c r="A30" s="249"/>
      <c r="B30" s="191"/>
      <c r="C30" s="191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3"/>
      <c r="O30" s="194"/>
      <c r="P30" s="194"/>
    </row>
    <row r="31" spans="1:30" ht="15" customHeight="1">
      <c r="A31" s="249"/>
      <c r="B31" s="191"/>
      <c r="C31" s="191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3"/>
      <c r="O31" s="194"/>
      <c r="P31" s="194"/>
    </row>
    <row r="32" spans="1:30" ht="15" customHeight="1">
      <c r="A32" s="249"/>
      <c r="B32" s="191"/>
      <c r="C32" s="191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3"/>
      <c r="O32" s="194"/>
      <c r="P32" s="194"/>
    </row>
    <row r="33" spans="1:30" ht="15" customHeight="1">
      <c r="A33" s="249"/>
      <c r="B33" s="191"/>
      <c r="C33" s="191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3"/>
      <c r="O33" s="194"/>
      <c r="P33" s="194"/>
    </row>
    <row r="34" spans="1:30" ht="15" customHeight="1">
      <c r="A34" s="249"/>
      <c r="B34" s="191"/>
      <c r="C34" s="191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3"/>
      <c r="O34" s="194"/>
      <c r="P34" s="194"/>
    </row>
    <row r="35" spans="1:30" ht="15" customHeight="1">
      <c r="A35" s="249"/>
      <c r="B35" s="191"/>
      <c r="C35" s="191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3"/>
      <c r="O35" s="194"/>
      <c r="P35" s="194"/>
    </row>
    <row r="36" spans="1:30" ht="15" customHeight="1">
      <c r="A36" s="249"/>
      <c r="B36" s="191"/>
      <c r="C36" s="191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3"/>
      <c r="O36" s="194"/>
      <c r="P36" s="194"/>
    </row>
    <row r="37" spans="1:30" ht="15" customHeight="1">
      <c r="A37" s="249"/>
      <c r="B37" s="191"/>
      <c r="C37" s="191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3"/>
      <c r="O37" s="194"/>
      <c r="P37" s="194"/>
    </row>
    <row r="38" spans="1:30" ht="15" customHeight="1">
      <c r="A38" s="249"/>
      <c r="B38" s="191"/>
      <c r="C38" s="191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3"/>
      <c r="O38" s="194"/>
      <c r="P38" s="194"/>
    </row>
    <row r="39" spans="1:30" ht="15">
      <c r="A39" s="429" t="s">
        <v>110</v>
      </c>
      <c r="B39" s="429"/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429"/>
      <c r="P39" s="429"/>
      <c r="Q39" s="429"/>
      <c r="R39" s="429"/>
      <c r="S39" s="429"/>
      <c r="T39" s="429"/>
      <c r="U39" s="429"/>
      <c r="V39" s="429"/>
      <c r="W39" s="429"/>
      <c r="X39" s="429"/>
      <c r="Y39" s="429"/>
      <c r="Z39" s="429"/>
      <c r="AA39" s="429"/>
      <c r="AB39" s="429"/>
      <c r="AC39" s="429"/>
      <c r="AD39" s="429"/>
    </row>
    <row r="40" spans="1:30" ht="28.5" customHeight="1">
      <c r="A40" s="469" t="s">
        <v>125</v>
      </c>
      <c r="B40" s="469"/>
      <c r="C40" s="469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428"/>
      <c r="O40" s="428"/>
      <c r="P40" s="428"/>
      <c r="Q40" s="428"/>
      <c r="R40" s="428"/>
      <c r="S40" s="428"/>
      <c r="T40" s="428"/>
      <c r="U40" s="428"/>
      <c r="V40" s="428"/>
      <c r="W40" s="428"/>
      <c r="X40" s="428"/>
      <c r="Y40" s="428"/>
      <c r="Z40" s="428"/>
      <c r="AA40" s="428"/>
      <c r="AB40" s="428"/>
      <c r="AC40" s="428"/>
      <c r="AD40" s="428"/>
    </row>
    <row r="41" spans="1:30" ht="28.5" customHeight="1">
      <c r="A41" s="469" t="s">
        <v>111</v>
      </c>
      <c r="B41" s="469"/>
      <c r="C41" s="469"/>
      <c r="D41" s="428"/>
      <c r="E41" s="428"/>
      <c r="F41" s="428"/>
      <c r="G41" s="428"/>
      <c r="H41" s="428"/>
      <c r="I41" s="428"/>
      <c r="J41" s="428"/>
      <c r="K41" s="428"/>
      <c r="L41" s="428"/>
      <c r="M41" s="428"/>
      <c r="N41" s="428"/>
      <c r="O41" s="428"/>
      <c r="P41" s="428"/>
      <c r="Q41" s="428"/>
      <c r="R41" s="428"/>
      <c r="S41" s="428"/>
      <c r="T41" s="428"/>
      <c r="U41" s="428"/>
      <c r="V41" s="428"/>
      <c r="W41" s="428"/>
      <c r="X41" s="428"/>
      <c r="Y41" s="428"/>
      <c r="Z41" s="428"/>
      <c r="AA41" s="428"/>
      <c r="AB41" s="428"/>
      <c r="AC41" s="428"/>
      <c r="AD41" s="428"/>
    </row>
    <row r="42" spans="1:30" ht="28.5" customHeight="1">
      <c r="A42" s="469" t="s">
        <v>119</v>
      </c>
      <c r="B42" s="469"/>
      <c r="C42" s="469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  <c r="O42" s="428"/>
      <c r="P42" s="428"/>
      <c r="Q42" s="428"/>
      <c r="R42" s="428"/>
      <c r="S42" s="428"/>
      <c r="T42" s="428"/>
      <c r="U42" s="428"/>
      <c r="V42" s="428"/>
      <c r="W42" s="428"/>
      <c r="X42" s="428"/>
      <c r="Y42" s="428"/>
      <c r="Z42" s="428"/>
      <c r="AA42" s="428"/>
      <c r="AB42" s="428"/>
      <c r="AC42" s="428"/>
      <c r="AD42" s="428"/>
    </row>
    <row r="43" spans="1:30" ht="28.5" customHeight="1">
      <c r="A43" s="469" t="s">
        <v>112</v>
      </c>
      <c r="B43" s="469"/>
      <c r="C43" s="469"/>
      <c r="D43" s="428"/>
      <c r="E43" s="428"/>
      <c r="F43" s="428"/>
      <c r="G43" s="428"/>
      <c r="H43" s="428"/>
      <c r="I43" s="428"/>
      <c r="J43" s="428"/>
      <c r="K43" s="428"/>
      <c r="L43" s="428"/>
      <c r="M43" s="428"/>
      <c r="N43" s="428"/>
      <c r="O43" s="428"/>
      <c r="P43" s="428"/>
      <c r="Q43" s="428"/>
      <c r="R43" s="428"/>
      <c r="S43" s="428"/>
      <c r="T43" s="428"/>
      <c r="U43" s="428"/>
      <c r="V43" s="428"/>
      <c r="W43" s="428"/>
      <c r="X43" s="428"/>
      <c r="Y43" s="428"/>
      <c r="Z43" s="428"/>
      <c r="AA43" s="428"/>
      <c r="AB43" s="428"/>
      <c r="AC43" s="428"/>
      <c r="AD43" s="428"/>
    </row>
    <row r="44" spans="1:30" ht="28.5" customHeight="1">
      <c r="A44" s="469" t="s">
        <v>113</v>
      </c>
      <c r="B44" s="469"/>
      <c r="C44" s="469"/>
      <c r="D44" s="428"/>
      <c r="E44" s="428"/>
      <c r="F44" s="428"/>
      <c r="G44" s="428"/>
      <c r="H44" s="428"/>
      <c r="I44" s="428"/>
      <c r="J44" s="428"/>
      <c r="K44" s="428"/>
      <c r="L44" s="428"/>
      <c r="M44" s="428"/>
      <c r="N44" s="428"/>
      <c r="O44" s="428"/>
      <c r="P44" s="428"/>
      <c r="Q44" s="428"/>
      <c r="R44" s="428"/>
      <c r="S44" s="428"/>
      <c r="T44" s="428"/>
      <c r="U44" s="428"/>
      <c r="V44" s="428"/>
      <c r="W44" s="428"/>
      <c r="X44" s="428"/>
      <c r="Y44" s="428"/>
      <c r="Z44" s="428"/>
      <c r="AA44" s="428"/>
      <c r="AB44" s="428"/>
      <c r="AC44" s="428"/>
      <c r="AD44" s="428"/>
    </row>
    <row r="45" spans="1:30" ht="15" customHeight="1"/>
    <row r="46" spans="1:30" s="159" customFormat="1" ht="15">
      <c r="A46" s="437" t="s">
        <v>114</v>
      </c>
      <c r="B46" s="437"/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7"/>
      <c r="O46" s="437"/>
      <c r="P46" s="437"/>
      <c r="Q46" s="437"/>
      <c r="R46" s="437"/>
      <c r="S46" s="437"/>
      <c r="T46" s="437"/>
      <c r="U46" s="437"/>
      <c r="V46" s="437"/>
      <c r="W46" s="437"/>
      <c r="X46" s="437"/>
      <c r="Y46" s="437"/>
      <c r="Z46" s="437"/>
      <c r="AA46" s="437"/>
      <c r="AB46" s="437"/>
      <c r="AC46" s="437"/>
      <c r="AD46" s="437"/>
    </row>
    <row r="47" spans="1:30" ht="15" customHeight="1"/>
    <row r="48" spans="1:30" s="165" customFormat="1" ht="13.5">
      <c r="A48" s="199">
        <f>Genel!K29</f>
        <v>0</v>
      </c>
      <c r="B48" s="199"/>
      <c r="D48" s="199">
        <f>Genel!K30</f>
        <v>0</v>
      </c>
      <c r="E48" s="199"/>
      <c r="F48" s="199"/>
      <c r="H48" s="199"/>
      <c r="I48" s="199"/>
      <c r="J48" s="199"/>
      <c r="M48" s="199"/>
      <c r="N48" s="290"/>
      <c r="O48" s="290">
        <f>Genel!K31</f>
        <v>0</v>
      </c>
      <c r="P48" s="291"/>
      <c r="Q48" s="291"/>
      <c r="R48" s="292"/>
      <c r="S48" s="293"/>
      <c r="T48" s="294"/>
      <c r="U48" s="291"/>
      <c r="V48" s="291"/>
      <c r="W48" s="295"/>
      <c r="X48" s="290">
        <f>Genel!K32</f>
        <v>0</v>
      </c>
      <c r="AC48" s="164"/>
      <c r="AD48" s="122"/>
    </row>
    <row r="49" spans="1:30" s="162" customFormat="1" ht="13.5">
      <c r="A49" s="200">
        <f>Genel!L29</f>
        <v>0</v>
      </c>
      <c r="B49" s="200"/>
      <c r="D49" s="200">
        <f>Genel!L30</f>
        <v>0</v>
      </c>
      <c r="E49" s="200"/>
      <c r="F49" s="200"/>
      <c r="H49" s="200"/>
      <c r="I49" s="200"/>
      <c r="J49" s="200"/>
      <c r="M49" s="200"/>
      <c r="N49" s="296"/>
      <c r="O49" s="296">
        <f>Genel!L31</f>
        <v>0</v>
      </c>
      <c r="P49" s="297"/>
      <c r="Q49" s="297"/>
      <c r="R49" s="293"/>
      <c r="S49" s="293"/>
      <c r="T49" s="298"/>
      <c r="U49" s="297"/>
      <c r="V49" s="297"/>
      <c r="W49" s="298"/>
      <c r="X49" s="296">
        <f>Genel!L32</f>
        <v>0</v>
      </c>
      <c r="Y49" s="161"/>
      <c r="Z49" s="161"/>
      <c r="AA49" s="161"/>
      <c r="AB49" s="161"/>
      <c r="AC49" s="161"/>
      <c r="AD49" s="122"/>
    </row>
    <row r="50" spans="1:30" s="162" customFormat="1" ht="13.5">
      <c r="A50" s="200" t="s">
        <v>124</v>
      </c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96"/>
      <c r="O50" s="296"/>
      <c r="P50" s="299"/>
      <c r="Q50" s="297"/>
      <c r="R50" s="293"/>
      <c r="S50" s="298"/>
      <c r="T50" s="298"/>
      <c r="U50" s="298"/>
      <c r="V50" s="298"/>
      <c r="W50" s="298"/>
      <c r="X50" s="298"/>
      <c r="Y50" s="161"/>
      <c r="Z50" s="161"/>
      <c r="AA50" s="161"/>
      <c r="AB50" s="161"/>
      <c r="AC50" s="161"/>
      <c r="AD50" s="170"/>
    </row>
    <row r="51" spans="1:30">
      <c r="A51" s="200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96"/>
      <c r="O51" s="296"/>
      <c r="P51" s="298"/>
      <c r="Q51" s="293"/>
      <c r="R51" s="298"/>
      <c r="S51" s="298"/>
      <c r="T51" s="298"/>
      <c r="U51" s="298"/>
      <c r="V51" s="298"/>
      <c r="W51" s="298"/>
      <c r="X51" s="298"/>
      <c r="Y51" s="160"/>
      <c r="Z51" s="160"/>
      <c r="AA51" s="160"/>
      <c r="AB51" s="160"/>
      <c r="AC51" s="160"/>
      <c r="AD51" s="170"/>
    </row>
    <row r="52" spans="1:30" ht="11.25" customHeight="1">
      <c r="A52" s="296"/>
      <c r="B52" s="296"/>
      <c r="C52" s="296"/>
      <c r="D52" s="296"/>
      <c r="E52" s="200"/>
      <c r="F52" s="200"/>
      <c r="G52" s="200"/>
      <c r="H52" s="200"/>
      <c r="I52" s="200"/>
      <c r="J52" s="200"/>
      <c r="K52" s="200"/>
      <c r="L52" s="200"/>
      <c r="M52" s="200"/>
      <c r="N52" s="296"/>
      <c r="O52" s="296"/>
      <c r="P52" s="298"/>
      <c r="Q52" s="293"/>
      <c r="R52" s="298"/>
      <c r="S52" s="298"/>
      <c r="T52" s="298"/>
      <c r="U52" s="298"/>
      <c r="V52" s="298"/>
      <c r="W52" s="298"/>
      <c r="X52" s="298"/>
      <c r="Y52" s="160"/>
      <c r="Z52" s="160"/>
      <c r="AA52" s="160"/>
      <c r="AB52" s="160"/>
      <c r="AC52" s="160"/>
    </row>
    <row r="53" spans="1:30" s="155" customFormat="1">
      <c r="A53" s="294">
        <f>Genel!K33</f>
        <v>0</v>
      </c>
      <c r="B53" s="290"/>
      <c r="C53" s="295"/>
      <c r="D53" s="290">
        <f>Genel!K34</f>
        <v>0</v>
      </c>
      <c r="E53" s="199"/>
      <c r="F53" s="199"/>
      <c r="I53" s="199"/>
      <c r="L53" s="199"/>
      <c r="M53" s="199"/>
      <c r="N53" s="290"/>
      <c r="O53" s="290">
        <f>Genel!K35</f>
        <v>0</v>
      </c>
      <c r="P53" s="295"/>
      <c r="Q53" s="295"/>
      <c r="R53" s="298"/>
      <c r="S53" s="295"/>
      <c r="T53" s="295"/>
      <c r="U53" s="295"/>
      <c r="V53" s="293"/>
      <c r="W53" s="295"/>
      <c r="X53" s="295"/>
      <c r="AD53"/>
    </row>
    <row r="54" spans="1:30">
      <c r="A54" s="298">
        <f>Genel!L33</f>
        <v>0</v>
      </c>
      <c r="B54" s="296"/>
      <c r="C54" s="293"/>
      <c r="D54" s="296">
        <f>Genel!L34</f>
        <v>0</v>
      </c>
      <c r="E54" s="200"/>
      <c r="F54" s="200"/>
      <c r="I54" s="200"/>
      <c r="L54" s="200"/>
      <c r="M54" s="200"/>
      <c r="N54" s="296"/>
      <c r="O54" s="296">
        <f>Genel!L35</f>
        <v>0</v>
      </c>
      <c r="P54" s="293"/>
      <c r="Q54" s="293"/>
      <c r="R54" s="295"/>
      <c r="S54" s="293"/>
      <c r="T54" s="293"/>
      <c r="U54" s="293"/>
      <c r="V54" s="293"/>
      <c r="W54" s="293"/>
      <c r="X54" s="293"/>
    </row>
    <row r="55" spans="1:30">
      <c r="A55" s="293"/>
      <c r="B55" s="293"/>
      <c r="C55" s="293"/>
      <c r="D55" s="293"/>
      <c r="Z55" t="s">
        <v>13</v>
      </c>
    </row>
    <row r="57" spans="1:30">
      <c r="P57" s="187"/>
      <c r="Z57" s="422">
        <f>Genel!D11</f>
        <v>0</v>
      </c>
      <c r="AA57" s="422"/>
      <c r="AB57" s="422"/>
      <c r="AC57" s="422"/>
    </row>
    <row r="58" spans="1:30" ht="15.75">
      <c r="P58" s="155"/>
      <c r="U58" s="197"/>
      <c r="Z58" s="198">
        <f>Genel!D10</f>
        <v>0</v>
      </c>
      <c r="AA58" s="197"/>
      <c r="AB58" s="197"/>
      <c r="AC58" s="197"/>
    </row>
    <row r="59" spans="1:30" ht="15">
      <c r="P59" s="155"/>
      <c r="U59" s="197"/>
      <c r="Z59" s="197" t="s">
        <v>126</v>
      </c>
      <c r="AA59" s="197"/>
      <c r="AB59" s="197"/>
      <c r="AC59" s="197"/>
    </row>
  </sheetData>
  <mergeCells count="155">
    <mergeCell ref="D2:E2"/>
    <mergeCell ref="G2:H2"/>
    <mergeCell ref="A8:A9"/>
    <mergeCell ref="B8:C9"/>
    <mergeCell ref="D8:H8"/>
    <mergeCell ref="K11:L11"/>
    <mergeCell ref="B10:C10"/>
    <mergeCell ref="I10:J10"/>
    <mergeCell ref="I8:J9"/>
    <mergeCell ref="K10:L10"/>
    <mergeCell ref="Q10:R10"/>
    <mergeCell ref="I14:J14"/>
    <mergeCell ref="I15:J15"/>
    <mergeCell ref="I22:J22"/>
    <mergeCell ref="M15:N15"/>
    <mergeCell ref="B11:C11"/>
    <mergeCell ref="B12:C12"/>
    <mergeCell ref="B13:C13"/>
    <mergeCell ref="I11:J11"/>
    <mergeCell ref="I12:J12"/>
    <mergeCell ref="I13:J13"/>
    <mergeCell ref="M10:N10"/>
    <mergeCell ref="M11:N11"/>
    <mergeCell ref="O10:P10"/>
    <mergeCell ref="O11:P11"/>
    <mergeCell ref="Q11:R11"/>
    <mergeCell ref="Q14:R14"/>
    <mergeCell ref="Q15:R15"/>
    <mergeCell ref="I16:J16"/>
    <mergeCell ref="I17:J17"/>
    <mergeCell ref="I18:J18"/>
    <mergeCell ref="I19:J19"/>
    <mergeCell ref="I20:J20"/>
    <mergeCell ref="I21:J21"/>
    <mergeCell ref="A43:C43"/>
    <mergeCell ref="A44:C44"/>
    <mergeCell ref="A40:C40"/>
    <mergeCell ref="A41:C41"/>
    <mergeCell ref="A42:C42"/>
    <mergeCell ref="B14:C14"/>
    <mergeCell ref="B15:C15"/>
    <mergeCell ref="B22:C22"/>
    <mergeCell ref="A24:C24"/>
    <mergeCell ref="B18:C18"/>
    <mergeCell ref="B19:C19"/>
    <mergeCell ref="B20:C20"/>
    <mergeCell ref="B21:C21"/>
    <mergeCell ref="AC25:AD26"/>
    <mergeCell ref="A26:C26"/>
    <mergeCell ref="A27:C27"/>
    <mergeCell ref="AC27:AD27"/>
    <mergeCell ref="K12:L12"/>
    <mergeCell ref="K13:L13"/>
    <mergeCell ref="K14:L14"/>
    <mergeCell ref="K15:L15"/>
    <mergeCell ref="K22:L22"/>
    <mergeCell ref="M12:N12"/>
    <mergeCell ref="M13:N13"/>
    <mergeCell ref="M14:N14"/>
    <mergeCell ref="Q22:R22"/>
    <mergeCell ref="M22:N22"/>
    <mergeCell ref="O12:P12"/>
    <mergeCell ref="O13:P13"/>
    <mergeCell ref="O14:P14"/>
    <mergeCell ref="O15:P15"/>
    <mergeCell ref="O22:P22"/>
    <mergeCell ref="S15:U15"/>
    <mergeCell ref="Q12:R12"/>
    <mergeCell ref="Q13:R13"/>
    <mergeCell ref="B16:C16"/>
    <mergeCell ref="B17:C17"/>
    <mergeCell ref="S10:U10"/>
    <mergeCell ref="S11:U11"/>
    <mergeCell ref="S12:U12"/>
    <mergeCell ref="S13:U13"/>
    <mergeCell ref="S14:U14"/>
    <mergeCell ref="A6:B6"/>
    <mergeCell ref="A1:AD1"/>
    <mergeCell ref="A46:AD46"/>
    <mergeCell ref="A4:B4"/>
    <mergeCell ref="D4:I4"/>
    <mergeCell ref="J4:M4"/>
    <mergeCell ref="A5:B5"/>
    <mergeCell ref="D5:I5"/>
    <mergeCell ref="D6:I6"/>
    <mergeCell ref="J6:M6"/>
    <mergeCell ref="N4:T4"/>
    <mergeCell ref="N5:T5"/>
    <mergeCell ref="J5:M5"/>
    <mergeCell ref="N6:T6"/>
    <mergeCell ref="U4:AB4"/>
    <mergeCell ref="U5:AB5"/>
    <mergeCell ref="U6:AB6"/>
    <mergeCell ref="AC24:AD24"/>
    <mergeCell ref="A25:C25"/>
    <mergeCell ref="Z57:AC57"/>
    <mergeCell ref="S22:U22"/>
    <mergeCell ref="S8:U9"/>
    <mergeCell ref="V8:AD9"/>
    <mergeCell ref="V10:AD10"/>
    <mergeCell ref="V11:AD11"/>
    <mergeCell ref="V12:AD12"/>
    <mergeCell ref="D44:AD44"/>
    <mergeCell ref="A39:AD39"/>
    <mergeCell ref="V29:AD29"/>
    <mergeCell ref="L29:U29"/>
    <mergeCell ref="A29:K29"/>
    <mergeCell ref="D42:AD42"/>
    <mergeCell ref="D43:AD43"/>
    <mergeCell ref="V13:AD13"/>
    <mergeCell ref="V14:AD14"/>
    <mergeCell ref="V15:AD15"/>
    <mergeCell ref="D40:AD40"/>
    <mergeCell ref="D41:AD41"/>
    <mergeCell ref="V22:AD22"/>
    <mergeCell ref="K8:L9"/>
    <mergeCell ref="M8:N9"/>
    <mergeCell ref="O8:P9"/>
    <mergeCell ref="Q8:R9"/>
    <mergeCell ref="K16:L16"/>
    <mergeCell ref="K17:L17"/>
    <mergeCell ref="K18:L18"/>
    <mergeCell ref="K19:L19"/>
    <mergeCell ref="K20:L20"/>
    <mergeCell ref="K21:L21"/>
    <mergeCell ref="M16:N16"/>
    <mergeCell ref="M17:N17"/>
    <mergeCell ref="M18:N18"/>
    <mergeCell ref="M19:N19"/>
    <mergeCell ref="M20:N20"/>
    <mergeCell ref="M21:N21"/>
    <mergeCell ref="O16:P16"/>
    <mergeCell ref="O17:P17"/>
    <mergeCell ref="O18:P18"/>
    <mergeCell ref="O19:P19"/>
    <mergeCell ref="O20:P20"/>
    <mergeCell ref="O21:P21"/>
    <mergeCell ref="V16:AD16"/>
    <mergeCell ref="V17:AD17"/>
    <mergeCell ref="V18:AD18"/>
    <mergeCell ref="V19:AD19"/>
    <mergeCell ref="V20:AD20"/>
    <mergeCell ref="V21:AD21"/>
    <mergeCell ref="S16:U16"/>
    <mergeCell ref="S17:U17"/>
    <mergeCell ref="S18:U18"/>
    <mergeCell ref="S19:U19"/>
    <mergeCell ref="S20:U20"/>
    <mergeCell ref="S21:U21"/>
    <mergeCell ref="Q16:R16"/>
    <mergeCell ref="Q17:R17"/>
    <mergeCell ref="Q18:R18"/>
    <mergeCell ref="Q19:R19"/>
    <mergeCell ref="Q20:R20"/>
    <mergeCell ref="Q21:R21"/>
  </mergeCells>
  <conditionalFormatting sqref="D27:AB27">
    <cfRule type="cellIs" dxfId="0" priority="1" stopIfTrue="1" operator="equal">
      <formula>0</formula>
    </cfRule>
  </conditionalFormatting>
  <pageMargins left="0.484375" right="0.25312499999999999" top="0.22052083333333333" bottom="0.38187500000000002" header="0.31496062992125984" footer="0.31496062992125984"/>
  <pageSetup paperSize="9" scale="80" orientation="portrait" horizontalDpi="4294967293" r:id="rId1"/>
  <ignoredErrors>
    <ignoredError sqref="S13:AD13 S14:AD14 S15:AD15" evalError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F0"/>
  </sheetPr>
  <dimension ref="A1"/>
  <sheetViews>
    <sheetView workbookViewId="0">
      <selection activeCell="G24" sqref="G2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AG6"/>
  <sheetViews>
    <sheetView workbookViewId="0">
      <selection activeCell="G2" sqref="G2:W3"/>
    </sheetView>
  </sheetViews>
  <sheetFormatPr defaultRowHeight="12.75"/>
  <cols>
    <col min="7" max="31" width="3.28515625" bestFit="1" customWidth="1"/>
    <col min="32" max="32" width="6" bestFit="1" customWidth="1"/>
    <col min="33" max="33" width="5" bestFit="1" customWidth="1"/>
  </cols>
  <sheetData>
    <row r="1" spans="1:33" ht="39">
      <c r="A1" s="327"/>
      <c r="B1" s="327"/>
      <c r="C1" s="327"/>
      <c r="D1" s="327"/>
      <c r="E1" s="327"/>
      <c r="F1" s="327"/>
      <c r="G1" s="237" t="s">
        <v>58</v>
      </c>
      <c r="H1" s="237" t="s">
        <v>59</v>
      </c>
      <c r="I1" s="237" t="s">
        <v>60</v>
      </c>
      <c r="J1" s="237" t="s">
        <v>61</v>
      </c>
      <c r="K1" s="237" t="s">
        <v>62</v>
      </c>
      <c r="L1" s="237" t="s">
        <v>63</v>
      </c>
      <c r="M1" s="237" t="s">
        <v>64</v>
      </c>
      <c r="N1" s="237" t="s">
        <v>65</v>
      </c>
      <c r="O1" s="237" t="s">
        <v>66</v>
      </c>
      <c r="P1" s="237" t="s">
        <v>67</v>
      </c>
      <c r="Q1" s="237" t="s">
        <v>68</v>
      </c>
      <c r="R1" s="237" t="s">
        <v>69</v>
      </c>
      <c r="S1" s="237" t="s">
        <v>70</v>
      </c>
      <c r="T1" s="237" t="s">
        <v>71</v>
      </c>
      <c r="U1" s="237" t="s">
        <v>72</v>
      </c>
      <c r="V1" s="237" t="s">
        <v>73</v>
      </c>
      <c r="W1" s="237" t="s">
        <v>74</v>
      </c>
      <c r="X1" s="237" t="s">
        <v>75</v>
      </c>
      <c r="Y1" s="237" t="s">
        <v>76</v>
      </c>
      <c r="Z1" s="237" t="s">
        <v>77</v>
      </c>
      <c r="AA1" s="237" t="s">
        <v>78</v>
      </c>
      <c r="AB1" s="237" t="s">
        <v>79</v>
      </c>
      <c r="AC1" s="237" t="s">
        <v>80</v>
      </c>
      <c r="AD1" s="237" t="s">
        <v>81</v>
      </c>
      <c r="AE1" s="237" t="s">
        <v>82</v>
      </c>
    </row>
    <row r="2" spans="1:33" ht="106.5" customHeight="1">
      <c r="A2" s="319" t="s">
        <v>88</v>
      </c>
      <c r="B2" s="320"/>
      <c r="C2" s="320"/>
      <c r="D2" s="320"/>
      <c r="E2" s="320"/>
      <c r="F2" s="321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322" t="s">
        <v>134</v>
      </c>
      <c r="AG2" s="323"/>
    </row>
    <row r="3" spans="1:33" ht="24.75" customHeight="1">
      <c r="A3" s="324" t="s">
        <v>89</v>
      </c>
      <c r="B3" s="325"/>
      <c r="C3" s="325"/>
      <c r="D3" s="325"/>
      <c r="E3" s="325"/>
      <c r="F3" s="326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109">
        <f>IF(SUM(G3:AE3)&lt;=100,SUM(G3:AE3),"HATA")</f>
        <v>0</v>
      </c>
      <c r="AG3" s="74">
        <f>SUM(G3:AE3)</f>
        <v>0</v>
      </c>
    </row>
    <row r="4" spans="1:33">
      <c r="G4" s="153">
        <v>1</v>
      </c>
      <c r="H4" s="153">
        <v>2</v>
      </c>
      <c r="I4" s="153">
        <v>3</v>
      </c>
      <c r="J4" s="153">
        <v>4</v>
      </c>
      <c r="K4" s="153">
        <v>5</v>
      </c>
      <c r="L4" s="153">
        <v>6</v>
      </c>
      <c r="M4" s="153">
        <v>7</v>
      </c>
      <c r="N4" s="153">
        <v>8</v>
      </c>
      <c r="O4" s="153">
        <v>9</v>
      </c>
      <c r="P4" s="153">
        <v>10</v>
      </c>
      <c r="Q4" s="153">
        <v>11</v>
      </c>
      <c r="R4" s="153">
        <v>12</v>
      </c>
      <c r="S4" s="153">
        <v>12</v>
      </c>
      <c r="T4" s="153">
        <v>14</v>
      </c>
      <c r="U4" s="153">
        <v>15</v>
      </c>
      <c r="V4" s="153">
        <v>16</v>
      </c>
      <c r="W4" s="153">
        <v>17</v>
      </c>
      <c r="X4" s="153">
        <v>18</v>
      </c>
      <c r="Y4" s="153">
        <v>19</v>
      </c>
      <c r="Z4" s="153">
        <v>20</v>
      </c>
      <c r="AA4" s="153">
        <v>21</v>
      </c>
      <c r="AB4" s="153">
        <v>22</v>
      </c>
      <c r="AC4" s="153">
        <v>23</v>
      </c>
      <c r="AD4" s="153">
        <v>24</v>
      </c>
      <c r="AE4" s="153">
        <v>25</v>
      </c>
    </row>
    <row r="6" spans="1:33"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</row>
  </sheetData>
  <mergeCells count="4">
    <mergeCell ref="A2:F2"/>
    <mergeCell ref="AF2:AG2"/>
    <mergeCell ref="A3:F3"/>
    <mergeCell ref="A1:F1"/>
  </mergeCells>
  <dataValidations count="1">
    <dataValidation type="decimal" allowBlank="1" showInputMessage="1" showErrorMessage="1" errorTitle="Değer fazlası ahatası" error="10'dan fazla bir değer girişi yaptınız." sqref="G3:AE3">
      <formula1>0</formula1>
      <formula2>50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ayfa11">
    <tabColor rgb="FF00B050"/>
    <pageSetUpPr fitToPage="1"/>
  </sheetPr>
  <dimension ref="A1:AP80"/>
  <sheetViews>
    <sheetView topLeftCell="A4" zoomScale="75" zoomScaleNormal="75" zoomScalePageLayoutView="69" workbookViewId="0">
      <selection activeCell="C9" sqref="C9:Y24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42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42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42" s="90" customFormat="1" ht="21" customHeight="1">
      <c r="A3" s="104"/>
      <c r="B3" s="81" t="s">
        <v>6</v>
      </c>
      <c r="C3" s="82"/>
      <c r="D3" s="350">
        <f>Genel!D2</f>
        <v>0</v>
      </c>
      <c r="E3" s="351"/>
      <c r="F3" s="81" t="s">
        <v>84</v>
      </c>
      <c r="G3" s="86"/>
      <c r="H3" s="221">
        <f>F9</f>
        <v>0</v>
      </c>
      <c r="I3" s="222"/>
      <c r="J3" s="356" t="s">
        <v>147</v>
      </c>
      <c r="K3" s="357"/>
      <c r="L3" s="357"/>
      <c r="M3" s="228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42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6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42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213" t="str">
        <f>IF(AJ6=0," ","25.SORU")</f>
        <v xml:space="preserve"> </v>
      </c>
      <c r="AH5" s="6"/>
    </row>
    <row r="6" spans="1:42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42" ht="16.5">
      <c r="A7" s="324" t="s">
        <v>89</v>
      </c>
      <c r="B7" s="325"/>
      <c r="C7" s="325"/>
      <c r="D7" s="325"/>
      <c r="E7" s="325"/>
      <c r="F7" s="326"/>
      <c r="G7" s="108" t="str">
        <f>IF(Konular!G3=0," ",Konular!G3)</f>
        <v xml:space="preserve"> </v>
      </c>
      <c r="H7" s="108" t="str">
        <f>IF(Konular!H3=0," ",Konular!H3)</f>
        <v xml:space="preserve"> </v>
      </c>
      <c r="I7" s="108" t="str">
        <f>IF(Konular!I3=0," ",Konular!I3)</f>
        <v xml:space="preserve"> </v>
      </c>
      <c r="J7" s="108" t="str">
        <f>IF(Konular!J3=0," ",Konular!J3)</f>
        <v xml:space="preserve"> </v>
      </c>
      <c r="K7" s="108" t="str">
        <f>IF(Konular!K3=0," ",Konular!K3)</f>
        <v xml:space="preserve"> </v>
      </c>
      <c r="L7" s="108" t="str">
        <f>IF(Konular!L3=0," ",Konular!L3)</f>
        <v xml:space="preserve"> </v>
      </c>
      <c r="M7" s="108" t="str">
        <f>IF(Konular!M3=0," ",Konular!M3)</f>
        <v xml:space="preserve"> </v>
      </c>
      <c r="N7" s="108" t="str">
        <f>IF(Konular!N3=0," ",Konular!N3)</f>
        <v xml:space="preserve"> </v>
      </c>
      <c r="O7" s="108" t="str">
        <f>IF(Konular!O3=0," ",Konular!O3)</f>
        <v xml:space="preserve"> </v>
      </c>
      <c r="P7" s="108" t="str">
        <f>IF(Konular!P3=0," ",Konular!P3)</f>
        <v xml:space="preserve"> </v>
      </c>
      <c r="Q7" s="108" t="str">
        <f>IF(Konular!Q3=0," ",Konular!Q3)</f>
        <v xml:space="preserve"> </v>
      </c>
      <c r="R7" s="108" t="str">
        <f>IF(Konular!R3=0," ",Konular!R3)</f>
        <v xml:space="preserve"> </v>
      </c>
      <c r="S7" s="108" t="str">
        <f>IF(Konular!S3=0," ",Konular!S3)</f>
        <v xml:space="preserve"> </v>
      </c>
      <c r="T7" s="108" t="str">
        <f>IF(Konular!T3=0," ",Konular!T3)</f>
        <v xml:space="preserve"> </v>
      </c>
      <c r="U7" s="108" t="str">
        <f>IF(Konular!U3=0," ",Konular!U3)</f>
        <v xml:space="preserve"> </v>
      </c>
      <c r="V7" s="108" t="str">
        <f>IF(Konular!V3=0," ",Konular!V3)</f>
        <v xml:space="preserve"> </v>
      </c>
      <c r="W7" s="108" t="str">
        <f>IF(Konular!W3=0," ",Konular!W3)</f>
        <v xml:space="preserve"> </v>
      </c>
      <c r="X7" s="108" t="str">
        <f>IF(Konular!X3=0," ",Konular!X3)</f>
        <v xml:space="preserve"> </v>
      </c>
      <c r="Y7" s="108" t="str">
        <f>IF(Konular!Y3=0," ",Konular!Y3)</f>
        <v xml:space="preserve"> </v>
      </c>
      <c r="Z7" s="108" t="str">
        <f>IF(Konular!Z3=0," ",Konular!Z3)</f>
        <v xml:space="preserve"> </v>
      </c>
      <c r="AA7" s="108" t="str">
        <f>IF(Konular!AA3=0," ",Konular!AA3)</f>
        <v xml:space="preserve"> </v>
      </c>
      <c r="AB7" s="108" t="str">
        <f>IF(Konular!AB3=0," ",Konular!AB3)</f>
        <v xml:space="preserve"> </v>
      </c>
      <c r="AC7" s="108" t="str">
        <f>IF(Konular!AC3=0," ",Konular!AC3)</f>
        <v xml:space="preserve"> </v>
      </c>
      <c r="AD7" s="108" t="str">
        <f>IF(Konular!AD3=0," ",Konular!AD3)</f>
        <v xml:space="preserve"> </v>
      </c>
      <c r="AE7" s="108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  <c r="AP7" s="3">
        <v>90</v>
      </c>
    </row>
    <row r="8" spans="1:42" ht="39.75" customHeight="1">
      <c r="A8" s="405" t="s">
        <v>1</v>
      </c>
      <c r="B8" s="406"/>
      <c r="C8" s="75" t="s">
        <v>85</v>
      </c>
      <c r="D8" s="101" t="s">
        <v>86</v>
      </c>
      <c r="E8" s="175" t="s">
        <v>87</v>
      </c>
      <c r="F8" s="224" t="s">
        <v>128</v>
      </c>
      <c r="G8" s="183" t="s">
        <v>58</v>
      </c>
      <c r="H8" s="183" t="s">
        <v>59</v>
      </c>
      <c r="I8" s="183" t="s">
        <v>60</v>
      </c>
      <c r="J8" s="183" t="s">
        <v>61</v>
      </c>
      <c r="K8" s="183" t="s">
        <v>62</v>
      </c>
      <c r="L8" s="183" t="s">
        <v>63</v>
      </c>
      <c r="M8" s="183" t="s">
        <v>64</v>
      </c>
      <c r="N8" s="183" t="s">
        <v>65</v>
      </c>
      <c r="O8" s="183" t="s">
        <v>66</v>
      </c>
      <c r="P8" s="183" t="s">
        <v>67</v>
      </c>
      <c r="Q8" s="183" t="s">
        <v>68</v>
      </c>
      <c r="R8" s="183" t="s">
        <v>69</v>
      </c>
      <c r="S8" s="183" t="s">
        <v>70</v>
      </c>
      <c r="T8" s="183" t="s">
        <v>71</v>
      </c>
      <c r="U8" s="183" t="s">
        <v>72</v>
      </c>
      <c r="V8" s="183" t="s">
        <v>73</v>
      </c>
      <c r="W8" s="183" t="s">
        <v>74</v>
      </c>
      <c r="X8" s="183" t="s">
        <v>75</v>
      </c>
      <c r="Y8" s="183" t="s">
        <v>76</v>
      </c>
      <c r="Z8" s="183" t="s">
        <v>77</v>
      </c>
      <c r="AA8" s="183" t="s">
        <v>78</v>
      </c>
      <c r="AB8" s="183" t="s">
        <v>79</v>
      </c>
      <c r="AC8" s="183" t="s">
        <v>80</v>
      </c>
      <c r="AD8" s="183" t="s">
        <v>81</v>
      </c>
      <c r="AE8" s="183" t="s">
        <v>82</v>
      </c>
      <c r="AF8" s="185" t="s">
        <v>129</v>
      </c>
      <c r="AG8" s="74" t="s">
        <v>22</v>
      </c>
      <c r="AH8" s="15"/>
      <c r="AP8" s="3">
        <v>72</v>
      </c>
    </row>
    <row r="9" spans="1:42" ht="12" customHeight="1">
      <c r="A9" s="346">
        <v>1</v>
      </c>
      <c r="B9" s="347"/>
      <c r="C9" s="113"/>
      <c r="D9" s="223"/>
      <c r="E9" s="247"/>
      <c r="F9" s="225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42" ht="12" customHeight="1">
      <c r="A10" s="348">
        <v>2</v>
      </c>
      <c r="B10" s="349"/>
      <c r="C10" s="116"/>
      <c r="D10" s="117"/>
      <c r="E10" s="171"/>
      <c r="F10" s="225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42" ht="12" customHeight="1">
      <c r="A11" s="346">
        <v>3</v>
      </c>
      <c r="B11" s="347"/>
      <c r="C11" s="113"/>
      <c r="D11" s="223"/>
      <c r="E11" s="247"/>
      <c r="F11" s="225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42" ht="12" customHeight="1">
      <c r="A12" s="348">
        <v>4</v>
      </c>
      <c r="B12" s="349"/>
      <c r="C12" s="116"/>
      <c r="D12" s="117"/>
      <c r="E12" s="171"/>
      <c r="F12" s="225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42" ht="12" customHeight="1">
      <c r="A13" s="346">
        <v>5</v>
      </c>
      <c r="B13" s="347"/>
      <c r="C13" s="113"/>
      <c r="D13" s="223"/>
      <c r="E13" s="247"/>
      <c r="F13" s="225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42" ht="12" customHeight="1">
      <c r="A14" s="348">
        <v>6</v>
      </c>
      <c r="B14" s="349"/>
      <c r="C14" s="116"/>
      <c r="D14" s="117"/>
      <c r="E14" s="171"/>
      <c r="F14" s="225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42" ht="12" customHeight="1">
      <c r="A15" s="346">
        <v>7</v>
      </c>
      <c r="B15" s="347"/>
      <c r="C15" s="113"/>
      <c r="D15" s="223"/>
      <c r="E15" s="247"/>
      <c r="F15" s="225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42" ht="12" customHeight="1">
      <c r="A16" s="348">
        <v>8</v>
      </c>
      <c r="B16" s="349"/>
      <c r="C16" s="116"/>
      <c r="D16" s="117"/>
      <c r="E16" s="171"/>
      <c r="F16" s="225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25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25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25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25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25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25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25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226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25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226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25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226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25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226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25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226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25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226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25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226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25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226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25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226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25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226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7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16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 t="shared" si="2"/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24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243" t="e">
        <f>IF(COUNTIF(AF9:AF44," ")=ROWS(AF9:AF44)," ",AVERAGE(AF9:AF44))</f>
        <v>#DIV/0!</v>
      </c>
      <c r="AG47" s="244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10.5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13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20.2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165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 ht="13.5" customHeight="1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1">
    <mergeCell ref="AF48:AF49"/>
    <mergeCell ref="A44:B44"/>
    <mergeCell ref="A1:AH1"/>
    <mergeCell ref="AB77:AG77"/>
    <mergeCell ref="AF6:AG6"/>
    <mergeCell ref="G68:H68"/>
    <mergeCell ref="A46:F46"/>
    <mergeCell ref="A8:B8"/>
    <mergeCell ref="G65:H65"/>
    <mergeCell ref="G66:H66"/>
    <mergeCell ref="G67:H67"/>
    <mergeCell ref="A41:B41"/>
    <mergeCell ref="AB73:AG73"/>
    <mergeCell ref="G64:H64"/>
    <mergeCell ref="G69:H69"/>
    <mergeCell ref="Z64:AE64"/>
    <mergeCell ref="A43:B43"/>
    <mergeCell ref="A37:B37"/>
    <mergeCell ref="A38:B38"/>
    <mergeCell ref="A39:B39"/>
    <mergeCell ref="A40:B40"/>
    <mergeCell ref="AB78:AG78"/>
    <mergeCell ref="AB79:AG79"/>
    <mergeCell ref="K64:V64"/>
    <mergeCell ref="T73:AA73"/>
    <mergeCell ref="T74:AA74"/>
    <mergeCell ref="T75:AA75"/>
    <mergeCell ref="T76:AA76"/>
    <mergeCell ref="T78:AA78"/>
    <mergeCell ref="T79:AA79"/>
    <mergeCell ref="T77:AA77"/>
    <mergeCell ref="A73:S73"/>
    <mergeCell ref="S65:T65"/>
    <mergeCell ref="G70:H70"/>
    <mergeCell ref="G71:H71"/>
    <mergeCell ref="I66:J66"/>
    <mergeCell ref="K71:Q71"/>
    <mergeCell ref="A29:B29"/>
    <mergeCell ref="A30:B30"/>
    <mergeCell ref="A27:B27"/>
    <mergeCell ref="A28:B28"/>
    <mergeCell ref="K65:R65"/>
    <mergeCell ref="A51:AG51"/>
    <mergeCell ref="A31:B31"/>
    <mergeCell ref="A32:B32"/>
    <mergeCell ref="A33:B33"/>
    <mergeCell ref="AG48:AG49"/>
    <mergeCell ref="A34:B34"/>
    <mergeCell ref="A35:B35"/>
    <mergeCell ref="U65:V65"/>
    <mergeCell ref="A45:F45"/>
    <mergeCell ref="A36:B36"/>
    <mergeCell ref="A42:B42"/>
    <mergeCell ref="A14:B14"/>
    <mergeCell ref="A25:B25"/>
    <mergeCell ref="A26:B26"/>
    <mergeCell ref="A24:B24"/>
    <mergeCell ref="A21:B21"/>
    <mergeCell ref="A22:B22"/>
    <mergeCell ref="A23:B23"/>
    <mergeCell ref="D3:E3"/>
    <mergeCell ref="N3:R3"/>
    <mergeCell ref="V3:X3"/>
    <mergeCell ref="J3:L3"/>
    <mergeCell ref="A6:F6"/>
    <mergeCell ref="A74:S79"/>
    <mergeCell ref="A7:F7"/>
    <mergeCell ref="A47:F47"/>
    <mergeCell ref="A48:F48"/>
    <mergeCell ref="A49:F49"/>
    <mergeCell ref="A11:B11"/>
    <mergeCell ref="A12:B12"/>
    <mergeCell ref="A9:B9"/>
    <mergeCell ref="A10:B10"/>
    <mergeCell ref="A17:B17"/>
    <mergeCell ref="A18:B18"/>
    <mergeCell ref="A15:B15"/>
    <mergeCell ref="A16:B16"/>
    <mergeCell ref="A19:B19"/>
    <mergeCell ref="A20:B20"/>
    <mergeCell ref="A13:B13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19685039370078741" right="7.874015748031496E-2" top="0.27559055118110237" bottom="0.19685039370078741" header="0.27559055118110237" footer="0.19685039370078741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ayfa13">
    <tabColor rgb="FF00B050"/>
  </sheetPr>
  <dimension ref="A1:AK80"/>
  <sheetViews>
    <sheetView zoomScale="75" zoomScaleNormal="75" zoomScalePageLayoutView="69" workbookViewId="0">
      <selection activeCell="C9" sqref="C9:W27"/>
    </sheetView>
  </sheetViews>
  <sheetFormatPr defaultRowHeight="12.75"/>
  <cols>
    <col min="1" max="1" width="1.5703125" style="3" customWidth="1"/>
    <col min="2" max="2" width="3.140625" style="18" customWidth="1"/>
    <col min="3" max="3" width="5.85546875" style="18" bestFit="1" customWidth="1"/>
    <col min="4" max="4" width="15" style="18" customWidth="1"/>
    <col min="5" max="5" width="12.7109375" style="18" customWidth="1"/>
    <col min="6" max="6" width="5" style="18" customWidth="1"/>
    <col min="7" max="9" width="3.85546875" style="18" customWidth="1"/>
    <col min="10" max="10" width="4" style="18" customWidth="1"/>
    <col min="11" max="23" width="3.85546875" style="18" customWidth="1"/>
    <col min="24" max="30" width="3.28515625" style="18" customWidth="1"/>
    <col min="31" max="31" width="3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1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108" t="str">
        <f>IF(Konular!G3=0," ",Konular!G3)</f>
        <v xml:space="preserve"> </v>
      </c>
      <c r="H7" s="108" t="str">
        <f>IF(Konular!H3=0," ",Konular!H3)</f>
        <v xml:space="preserve"> </v>
      </c>
      <c r="I7" s="108" t="str">
        <f>IF(Konular!I3=0," ",Konular!I3)</f>
        <v xml:space="preserve"> </v>
      </c>
      <c r="J7" s="108" t="str">
        <f>IF(Konular!J3=0," ",Konular!J3)</f>
        <v xml:space="preserve"> </v>
      </c>
      <c r="K7" s="108" t="str">
        <f>IF(Konular!K3=0," ",Konular!K3)</f>
        <v xml:space="preserve"> </v>
      </c>
      <c r="L7" s="108" t="str">
        <f>IF(Konular!L3=0," ",Konular!L3)</f>
        <v xml:space="preserve"> </v>
      </c>
      <c r="M7" s="108" t="str">
        <f>IF(Konular!M3=0," ",Konular!M3)</f>
        <v xml:space="preserve"> </v>
      </c>
      <c r="N7" s="108" t="str">
        <f>IF(Konular!N3=0," ",Konular!N3)</f>
        <v xml:space="preserve"> </v>
      </c>
      <c r="O7" s="108" t="str">
        <f>IF(Konular!O3=0," ",Konular!O3)</f>
        <v xml:space="preserve"> </v>
      </c>
      <c r="P7" s="108" t="str">
        <f>IF(Konular!P3=0," ",Konular!P3)</f>
        <v xml:space="preserve"> </v>
      </c>
      <c r="Q7" s="108" t="str">
        <f>IF(Konular!Q3=0," ",Konular!Q3)</f>
        <v xml:space="preserve"> </v>
      </c>
      <c r="R7" s="108" t="str">
        <f>IF(Konular!R3=0," ",Konular!R3)</f>
        <v xml:space="preserve"> </v>
      </c>
      <c r="S7" s="108" t="str">
        <f>IF(Konular!S3=0," ",Konular!S3)</f>
        <v xml:space="preserve"> </v>
      </c>
      <c r="T7" s="108" t="str">
        <f>IF(Konular!T3=0," ",Konular!T3)</f>
        <v xml:space="preserve"> </v>
      </c>
      <c r="U7" s="108" t="str">
        <f>IF(Konular!U3=0," ",Konular!U3)</f>
        <v xml:space="preserve"> </v>
      </c>
      <c r="V7" s="108" t="str">
        <f>IF(Konular!V3=0," ",Konular!V3)</f>
        <v xml:space="preserve"> </v>
      </c>
      <c r="W7" s="108" t="str">
        <f>IF(Konular!W3=0," ",Konular!W3)</f>
        <v xml:space="preserve"> </v>
      </c>
      <c r="X7" s="108" t="str">
        <f>IF(Konular!X3=0," ",Konular!X3)</f>
        <v xml:space="preserve"> </v>
      </c>
      <c r="Y7" s="108" t="str">
        <f>IF(Konular!Y3=0," ",Konular!Y3)</f>
        <v xml:space="preserve"> </v>
      </c>
      <c r="Z7" s="108" t="str">
        <f>IF(Konular!Z3=0," ",Konular!Z3)</f>
        <v xml:space="preserve"> </v>
      </c>
      <c r="AA7" s="108" t="str">
        <f>IF(Konular!AA3=0," ",Konular!AA3)</f>
        <v xml:space="preserve"> </v>
      </c>
      <c r="AB7" s="108" t="str">
        <f>IF(Konular!AB3=0," ",Konular!AB3)</f>
        <v xml:space="preserve"> </v>
      </c>
      <c r="AC7" s="108" t="str">
        <f>IF(Konular!AC3=0," ",Konular!AC3)</f>
        <v xml:space="preserve"> </v>
      </c>
      <c r="AD7" s="108" t="str">
        <f>IF(Konular!AD3=0," ",Konular!AD3)</f>
        <v xml:space="preserve"> </v>
      </c>
      <c r="AE7" s="108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8.2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254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254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254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254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54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54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54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254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254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>
        <v>3078</v>
      </c>
      <c r="D28" s="117" t="s">
        <v>31</v>
      </c>
      <c r="E28" s="171" t="s">
        <v>23</v>
      </c>
      <c r="F28" s="254" t="s">
        <v>167</v>
      </c>
      <c r="G28" s="118">
        <v>2</v>
      </c>
      <c r="H28" s="118">
        <v>5</v>
      </c>
      <c r="I28" s="118">
        <v>8</v>
      </c>
      <c r="J28" s="118">
        <v>10</v>
      </c>
      <c r="K28" s="118">
        <v>6</v>
      </c>
      <c r="L28" s="118">
        <v>4</v>
      </c>
      <c r="M28" s="118">
        <v>10</v>
      </c>
      <c r="N28" s="118">
        <v>2</v>
      </c>
      <c r="O28" s="118">
        <v>8</v>
      </c>
      <c r="P28" s="118">
        <v>0</v>
      </c>
      <c r="Q28" s="119">
        <v>4</v>
      </c>
      <c r="R28" s="182">
        <v>0</v>
      </c>
      <c r="S28" s="119">
        <v>4</v>
      </c>
      <c r="T28" s="119">
        <v>4</v>
      </c>
      <c r="U28" s="119">
        <v>4</v>
      </c>
      <c r="V28" s="119">
        <v>0</v>
      </c>
      <c r="W28" s="119">
        <v>4</v>
      </c>
      <c r="X28" s="119"/>
      <c r="Y28" s="119"/>
      <c r="Z28" s="119"/>
      <c r="AA28" s="119"/>
      <c r="AB28" s="119"/>
      <c r="AC28" s="119"/>
      <c r="AD28" s="119"/>
      <c r="AE28" s="119"/>
      <c r="AF28" s="54">
        <f t="shared" si="0"/>
        <v>75</v>
      </c>
      <c r="AG28" s="53">
        <f t="shared" si="1"/>
        <v>75</v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>
        <v>35</v>
      </c>
      <c r="B43" s="347"/>
      <c r="C43" s="113"/>
      <c r="D43" s="223"/>
      <c r="E43" s="247"/>
      <c r="F43" s="255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253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2</v>
      </c>
      <c r="H45" s="120">
        <f>IF(OR(H7="",COUNTIF(H9:H44,"&gt;"&amp;H7)&gt;0),"H",SUM(H9:H44))</f>
        <v>5</v>
      </c>
      <c r="I45" s="120">
        <f t="shared" ref="I45:AE45" si="2">IF(OR(I7="",COUNTIF(I9:I44,"&gt;"&amp;I7)&gt;0),"H",SUM(I9:I44))</f>
        <v>8</v>
      </c>
      <c r="J45" s="120">
        <f t="shared" si="2"/>
        <v>10</v>
      </c>
      <c r="K45" s="120">
        <f t="shared" si="2"/>
        <v>6</v>
      </c>
      <c r="L45" s="120">
        <f t="shared" si="2"/>
        <v>4</v>
      </c>
      <c r="M45" s="120">
        <f t="shared" si="2"/>
        <v>10</v>
      </c>
      <c r="N45" s="120">
        <f t="shared" si="2"/>
        <v>2</v>
      </c>
      <c r="O45" s="120">
        <f t="shared" si="2"/>
        <v>8</v>
      </c>
      <c r="P45" s="120">
        <f t="shared" si="2"/>
        <v>0</v>
      </c>
      <c r="Q45" s="120">
        <f t="shared" si="2"/>
        <v>4</v>
      </c>
      <c r="R45" s="120">
        <f>IF(OR(R7="",COUNTIF(R9:R44,"&gt;"&amp;R7)&gt;0),"H",SUM(R9:R44))</f>
        <v>0</v>
      </c>
      <c r="S45" s="120">
        <f>IF(OR(S7="",COUNTIF(S9:S44,"&gt;"&amp;S7)&gt;0),"H",SUM(S9:S44))</f>
        <v>4</v>
      </c>
      <c r="T45" s="120">
        <f t="shared" si="2"/>
        <v>4</v>
      </c>
      <c r="U45" s="120">
        <f t="shared" si="2"/>
        <v>4</v>
      </c>
      <c r="V45" s="120">
        <f t="shared" si="2"/>
        <v>0</v>
      </c>
      <c r="W45" s="120">
        <f t="shared" si="2"/>
        <v>4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75</v>
      </c>
      <c r="AG45" s="121">
        <f>ROUND(AF45,0)</f>
        <v>75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e">
        <f>IF(COUNTBLANK(G9:G44)=ROWS(G9:G44)," ",AVERAGE(G9:G44)*(100/G7))</f>
        <v>#VALUE!</v>
      </c>
      <c r="H46" s="246" t="e">
        <f t="shared" ref="H46:AE46" si="3">IF(COUNTBLANK(H9:H44)=ROWS(H9:H44)," ",AVERAGE(H9:H44)*(100/H7))</f>
        <v>#VALUE!</v>
      </c>
      <c r="I46" s="246" t="e">
        <f t="shared" si="3"/>
        <v>#VALUE!</v>
      </c>
      <c r="J46" s="246" t="e">
        <f t="shared" si="3"/>
        <v>#VALUE!</v>
      </c>
      <c r="K46" s="246" t="e">
        <f t="shared" si="3"/>
        <v>#VALUE!</v>
      </c>
      <c r="L46" s="246" t="e">
        <f t="shared" si="3"/>
        <v>#VALUE!</v>
      </c>
      <c r="M46" s="246" t="e">
        <f t="shared" si="3"/>
        <v>#VALUE!</v>
      </c>
      <c r="N46" s="246" t="e">
        <f t="shared" si="3"/>
        <v>#VALUE!</v>
      </c>
      <c r="O46" s="246" t="e">
        <f t="shared" si="3"/>
        <v>#VALUE!</v>
      </c>
      <c r="P46" s="246" t="e">
        <f t="shared" si="3"/>
        <v>#VALUE!</v>
      </c>
      <c r="Q46" s="246" t="e">
        <f t="shared" si="3"/>
        <v>#VALUE!</v>
      </c>
      <c r="R46" s="246" t="e">
        <f t="shared" si="3"/>
        <v>#VALUE!</v>
      </c>
      <c r="S46" s="246" t="e">
        <f t="shared" si="3"/>
        <v>#VALUE!</v>
      </c>
      <c r="T46" s="246" t="e">
        <f t="shared" si="3"/>
        <v>#VALUE!</v>
      </c>
      <c r="U46" s="246" t="e">
        <f t="shared" si="3"/>
        <v>#VALUE!</v>
      </c>
      <c r="V46" s="246" t="e">
        <f t="shared" si="3"/>
        <v>#VALUE!</v>
      </c>
      <c r="W46" s="246" t="e">
        <f t="shared" si="3"/>
        <v>#VALUE!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#VALUE!</v>
      </c>
      <c r="AG46" s="242" t="e">
        <f>AF46</f>
        <v>#VALUE!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>
        <f>IF(COUNTBLANK(G9:G44)=ROWS(G9:G44)," ",AVERAGE(G9:G44))</f>
        <v>2</v>
      </c>
      <c r="H47" s="215">
        <f t="shared" ref="H47:O47" si="4">IF(COUNTBLANK(H9:H44)=ROWS(H9:H44)," ",AVERAGE(H9:H44))</f>
        <v>5</v>
      </c>
      <c r="I47" s="215">
        <f t="shared" si="4"/>
        <v>8</v>
      </c>
      <c r="J47" s="215">
        <f t="shared" si="4"/>
        <v>10</v>
      </c>
      <c r="K47" s="215">
        <f t="shared" si="4"/>
        <v>6</v>
      </c>
      <c r="L47" s="215">
        <f t="shared" si="4"/>
        <v>4</v>
      </c>
      <c r="M47" s="215">
        <f t="shared" si="4"/>
        <v>10</v>
      </c>
      <c r="N47" s="215">
        <f t="shared" si="4"/>
        <v>2</v>
      </c>
      <c r="O47" s="215">
        <f t="shared" si="4"/>
        <v>8</v>
      </c>
      <c r="P47" s="215">
        <f>IF(COUNTBLANK(P9:P44)=ROWS(P9:P44)," ",AVERAGE(P9:P44))</f>
        <v>0</v>
      </c>
      <c r="Q47" s="215">
        <f>IF(COUNTBLANK(Q9:Q44)=ROWS(Q9:Q44)," ",AVERAGE(Q9:Q44))</f>
        <v>4</v>
      </c>
      <c r="R47" s="215">
        <f>IF(COUNTBLANK(R9:R44)=ROWS(R9:R44)," ",AVERAGE(R9:R44))</f>
        <v>0</v>
      </c>
      <c r="S47" s="215">
        <f t="shared" ref="S47:AD47" si="5">IF(COUNTBLANK(S9:S44)=ROWS(S9:S44)," ",AVERAGE(S9:S44))</f>
        <v>4</v>
      </c>
      <c r="T47" s="215">
        <f t="shared" si="5"/>
        <v>4</v>
      </c>
      <c r="U47" s="215">
        <f t="shared" si="5"/>
        <v>4</v>
      </c>
      <c r="V47" s="215">
        <f t="shared" si="5"/>
        <v>0</v>
      </c>
      <c r="W47" s="215">
        <f t="shared" si="5"/>
        <v>4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>
        <f>IF(COUNTIF(AF9:AF44," ")=ROWS(AF9:AF44)," ",AVERAGE(AF9:AF44))</f>
        <v>75</v>
      </c>
      <c r="AG47" s="152">
        <f>IF(COUNTIF(AG9:AG44," ")=ROWS(AG9:AG44)," ",AVERAGE(AG9:AG44))</f>
        <v>75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>YOK</v>
      </c>
      <c r="H48" s="217" t="str">
        <f t="shared" ref="H48:AE48" si="6">IF(COUNTBLANK(H9:H44)=ROWS(H9:H44)," ",IF(COUNTIF(H9:H44,H7:H7)=0,"YOK",COUNTIF(H9:H44,H7)))</f>
        <v>YOK</v>
      </c>
      <c r="I48" s="217" t="str">
        <f t="shared" si="6"/>
        <v>YOK</v>
      </c>
      <c r="J48" s="217" t="str">
        <f t="shared" si="6"/>
        <v>YOK</v>
      </c>
      <c r="K48" s="217" t="str">
        <f t="shared" si="6"/>
        <v>YOK</v>
      </c>
      <c r="L48" s="217" t="str">
        <f t="shared" si="6"/>
        <v>YOK</v>
      </c>
      <c r="M48" s="217" t="str">
        <f t="shared" si="6"/>
        <v>YOK</v>
      </c>
      <c r="N48" s="217" t="str">
        <f t="shared" si="6"/>
        <v>YOK</v>
      </c>
      <c r="O48" s="217" t="str">
        <f t="shared" si="6"/>
        <v>YOK</v>
      </c>
      <c r="P48" s="217" t="str">
        <f t="shared" si="6"/>
        <v>YOK</v>
      </c>
      <c r="Q48" s="217" t="str">
        <f t="shared" si="6"/>
        <v>YOK</v>
      </c>
      <c r="R48" s="217" t="str">
        <f t="shared" si="6"/>
        <v>YOK</v>
      </c>
      <c r="S48" s="217" t="str">
        <f t="shared" si="6"/>
        <v>YOK</v>
      </c>
      <c r="T48" s="217" t="str">
        <f t="shared" si="6"/>
        <v>YOK</v>
      </c>
      <c r="U48" s="217" t="str">
        <f t="shared" si="6"/>
        <v>YOK</v>
      </c>
      <c r="V48" s="217" t="str">
        <f t="shared" si="6"/>
        <v>YOK</v>
      </c>
      <c r="W48" s="217" t="str">
        <f t="shared" si="6"/>
        <v>YOK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>YOK</v>
      </c>
      <c r="H49" s="219" t="str">
        <f t="shared" ref="H49:AE49" si="7">IF(COUNTBLANK(H9:H44)=ROWS(H9:H44)," ",IF(COUNTIF(H9:H44,0)=0,"YOK",COUNTIF(H9:H44,0)))</f>
        <v>YOK</v>
      </c>
      <c r="I49" s="219" t="str">
        <f t="shared" si="7"/>
        <v>YOK</v>
      </c>
      <c r="J49" s="219" t="str">
        <f t="shared" si="7"/>
        <v>YOK</v>
      </c>
      <c r="K49" s="219" t="str">
        <f t="shared" si="7"/>
        <v>YOK</v>
      </c>
      <c r="L49" s="219" t="str">
        <f t="shared" si="7"/>
        <v>YOK</v>
      </c>
      <c r="M49" s="219" t="str">
        <f t="shared" si="7"/>
        <v>YOK</v>
      </c>
      <c r="N49" s="219" t="str">
        <f t="shared" si="7"/>
        <v>YOK</v>
      </c>
      <c r="O49" s="219" t="str">
        <f t="shared" si="7"/>
        <v>YOK</v>
      </c>
      <c r="P49" s="219">
        <f t="shared" si="7"/>
        <v>1</v>
      </c>
      <c r="Q49" s="219" t="str">
        <f t="shared" si="7"/>
        <v>YOK</v>
      </c>
      <c r="R49" s="219">
        <f t="shared" si="7"/>
        <v>1</v>
      </c>
      <c r="S49" s="219" t="str">
        <f t="shared" si="7"/>
        <v>YOK</v>
      </c>
      <c r="T49" s="219" t="str">
        <f t="shared" si="7"/>
        <v>YOK</v>
      </c>
      <c r="U49" s="219" t="str">
        <f t="shared" si="7"/>
        <v>YOK</v>
      </c>
      <c r="V49" s="219">
        <f t="shared" si="7"/>
        <v>1</v>
      </c>
      <c r="W49" s="219" t="str">
        <f t="shared" si="7"/>
        <v>YOK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e">
        <f t="shared" ref="G54:AE54" si="9">IF(G46="",0,G46)</f>
        <v>#VALUE!</v>
      </c>
      <c r="H54" s="63" t="e">
        <f t="shared" si="9"/>
        <v>#VALUE!</v>
      </c>
      <c r="I54" s="63" t="e">
        <f t="shared" si="9"/>
        <v>#VALUE!</v>
      </c>
      <c r="J54" s="63" t="e">
        <f t="shared" si="9"/>
        <v>#VALUE!</v>
      </c>
      <c r="K54" s="63" t="e">
        <f t="shared" si="9"/>
        <v>#VALUE!</v>
      </c>
      <c r="L54" s="63" t="e">
        <f t="shared" si="9"/>
        <v>#VALUE!</v>
      </c>
      <c r="M54" s="63" t="e">
        <f t="shared" si="9"/>
        <v>#VALUE!</v>
      </c>
      <c r="N54" s="63" t="e">
        <f t="shared" si="9"/>
        <v>#VALUE!</v>
      </c>
      <c r="O54" s="63" t="e">
        <f t="shared" si="9"/>
        <v>#VALUE!</v>
      </c>
      <c r="P54" s="63" t="e">
        <f t="shared" si="9"/>
        <v>#VALUE!</v>
      </c>
      <c r="Q54" s="63" t="e">
        <f t="shared" si="9"/>
        <v>#VALUE!</v>
      </c>
      <c r="R54" s="63" t="e">
        <f>IF(#REF!="",0,#REF!)</f>
        <v>#REF!</v>
      </c>
      <c r="S54" s="63" t="e">
        <f t="shared" si="9"/>
        <v>#VALUE!</v>
      </c>
      <c r="T54" s="63" t="e">
        <f t="shared" si="9"/>
        <v>#VALUE!</v>
      </c>
      <c r="U54" s="63" t="e">
        <f t="shared" si="9"/>
        <v>#VALUE!</v>
      </c>
      <c r="V54" s="63" t="e">
        <f t="shared" si="9"/>
        <v>#VALUE!</v>
      </c>
      <c r="W54" s="63" t="e">
        <f t="shared" si="9"/>
        <v>#VALUE!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1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262">
        <f>IF(G68=": -","0",COUNTIF(AF9:AF44,"&gt;=50")*100/G64)</f>
        <v>100</v>
      </c>
      <c r="Z65" s="139" t="s">
        <v>18</v>
      </c>
      <c r="AA65" s="140"/>
      <c r="AB65" s="140"/>
      <c r="AC65" s="141" t="str">
        <f>"%"&amp;ROUND(Y65,0)</f>
        <v>%100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1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>
        <f>IF(S66=" "," ",100*S66/S71)</f>
        <v>0</v>
      </c>
      <c r="W66" s="94"/>
      <c r="X66" s="26"/>
      <c r="Y66" s="262">
        <f>100-Y65</f>
        <v>0</v>
      </c>
      <c r="Z66" s="33" t="s">
        <v>19</v>
      </c>
      <c r="AA66" s="34"/>
      <c r="AB66" s="34"/>
      <c r="AC66" s="78" t="str">
        <f>"%"&amp;ROUND(Y66,0)</f>
        <v>%0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>
        <f>IF(S67=" "," ",100*S67/S71)</f>
        <v>0</v>
      </c>
      <c r="W67" s="94"/>
      <c r="X67" s="26"/>
      <c r="Y67" s="263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>
        <f>IF(S68=" "," ",100*S68/S71)</f>
        <v>0</v>
      </c>
      <c r="W68" s="94"/>
      <c r="Y68" s="264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75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1</v>
      </c>
      <c r="T69" s="111" t="s">
        <v>94</v>
      </c>
      <c r="U69" s="112" t="s">
        <v>92</v>
      </c>
      <c r="V69" s="156">
        <f>IF(S69=" "," ",100*S69/S71)</f>
        <v>100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75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>
        <f>IF(S70=" "," ",100*S70/S71)</f>
        <v>0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#VALUE!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1</v>
      </c>
      <c r="T71" s="110" t="s">
        <v>94</v>
      </c>
      <c r="U71" s="137" t="s">
        <v>92</v>
      </c>
      <c r="V71" s="157">
        <f>SUM(V67:V70)</f>
        <v>100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170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A6:F6"/>
    <mergeCell ref="AF6:AG6"/>
    <mergeCell ref="A7:F7"/>
    <mergeCell ref="A8:B8"/>
    <mergeCell ref="D3:E3"/>
    <mergeCell ref="N3:R3"/>
    <mergeCell ref="V3:X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F45"/>
    <mergeCell ref="A46:F46"/>
    <mergeCell ref="A47:F47"/>
    <mergeCell ref="A48:F48"/>
    <mergeCell ref="K71:Q71"/>
    <mergeCell ref="AF48:AF49"/>
    <mergeCell ref="AG48:AG49"/>
    <mergeCell ref="A49:F49"/>
    <mergeCell ref="A51:AG51"/>
    <mergeCell ref="G64:H64"/>
    <mergeCell ref="K64:V64"/>
    <mergeCell ref="Z64:AE64"/>
    <mergeCell ref="G67:H67"/>
    <mergeCell ref="G68:H68"/>
    <mergeCell ref="G69:H69"/>
    <mergeCell ref="G70:H70"/>
    <mergeCell ref="G71:H71"/>
    <mergeCell ref="G65:H65"/>
    <mergeCell ref="K65:R65"/>
    <mergeCell ref="S65:T65"/>
    <mergeCell ref="U65:V65"/>
    <mergeCell ref="G66:H66"/>
    <mergeCell ref="I66:J66"/>
    <mergeCell ref="T79:AA79"/>
    <mergeCell ref="AB79:AG79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  <mergeCell ref="AB78:AG78"/>
    <mergeCell ref="A73:S73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ayfa14">
    <tabColor rgb="FF00B050"/>
  </sheetPr>
  <dimension ref="A1:AK80"/>
  <sheetViews>
    <sheetView zoomScale="75" zoomScaleNormal="75" zoomScalePageLayoutView="69" workbookViewId="0">
      <selection activeCell="C9" sqref="C9:W24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23" width="3.85546875" style="18" customWidth="1"/>
    <col min="24" max="31" width="3.4257812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254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254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254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254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54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54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54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 customHeight="1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169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A6:F6"/>
    <mergeCell ref="AF6:AG6"/>
    <mergeCell ref="A7:F7"/>
    <mergeCell ref="A8:B8"/>
    <mergeCell ref="D3:E3"/>
    <mergeCell ref="N3:R3"/>
    <mergeCell ref="V3:X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F45"/>
    <mergeCell ref="A46:F46"/>
    <mergeCell ref="A47:F47"/>
    <mergeCell ref="A48:F48"/>
    <mergeCell ref="K71:Q71"/>
    <mergeCell ref="AF48:AF49"/>
    <mergeCell ref="AG48:AG49"/>
    <mergeCell ref="A49:F49"/>
    <mergeCell ref="A51:AG51"/>
    <mergeCell ref="G64:H64"/>
    <mergeCell ref="K64:V64"/>
    <mergeCell ref="Z64:AE64"/>
    <mergeCell ref="G67:H67"/>
    <mergeCell ref="G68:H68"/>
    <mergeCell ref="G69:H69"/>
    <mergeCell ref="G70:H70"/>
    <mergeCell ref="G71:H71"/>
    <mergeCell ref="G65:H65"/>
    <mergeCell ref="K65:R65"/>
    <mergeCell ref="S65:T65"/>
    <mergeCell ref="U65:V65"/>
    <mergeCell ref="G66:H66"/>
    <mergeCell ref="I66:J66"/>
    <mergeCell ref="T79:AA79"/>
    <mergeCell ref="AB79:AG79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  <mergeCell ref="AB78:AG78"/>
    <mergeCell ref="A73:S73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ayfa15">
    <tabColor rgb="FF00B050"/>
  </sheetPr>
  <dimension ref="A1:AK80"/>
  <sheetViews>
    <sheetView zoomScale="75" zoomScaleNormal="75" zoomScalePageLayoutView="69" workbookViewId="0">
      <selection activeCell="O26" sqref="O2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A6:F6"/>
    <mergeCell ref="AF6:AG6"/>
    <mergeCell ref="A7:F7"/>
    <mergeCell ref="A8:B8"/>
    <mergeCell ref="D3:E3"/>
    <mergeCell ref="N3:R3"/>
    <mergeCell ref="V3:X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F45"/>
    <mergeCell ref="A46:F46"/>
    <mergeCell ref="A47:F47"/>
    <mergeCell ref="A48:F48"/>
    <mergeCell ref="K71:Q71"/>
    <mergeCell ref="AF48:AF49"/>
    <mergeCell ref="AG48:AG49"/>
    <mergeCell ref="A49:F49"/>
    <mergeCell ref="A51:AG51"/>
    <mergeCell ref="G64:H64"/>
    <mergeCell ref="K64:V64"/>
    <mergeCell ref="Z64:AE64"/>
    <mergeCell ref="G67:H67"/>
    <mergeCell ref="G68:H68"/>
    <mergeCell ref="G69:H69"/>
    <mergeCell ref="G70:H70"/>
    <mergeCell ref="G71:H71"/>
    <mergeCell ref="G65:H65"/>
    <mergeCell ref="K65:R65"/>
    <mergeCell ref="S65:T65"/>
    <mergeCell ref="U65:V65"/>
    <mergeCell ref="G66:H66"/>
    <mergeCell ref="I66:J66"/>
    <mergeCell ref="T79:AA79"/>
    <mergeCell ref="AB79:AG79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  <mergeCell ref="AB78:AG78"/>
    <mergeCell ref="A73:S73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ayfa16"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A6:F6"/>
    <mergeCell ref="AF6:AG6"/>
    <mergeCell ref="A7:F7"/>
    <mergeCell ref="A8:B8"/>
    <mergeCell ref="D3:E3"/>
    <mergeCell ref="N3:R3"/>
    <mergeCell ref="V3:X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F45"/>
    <mergeCell ref="A46:F46"/>
    <mergeCell ref="A47:F47"/>
    <mergeCell ref="A48:F48"/>
    <mergeCell ref="K71:Q71"/>
    <mergeCell ref="AF48:AF49"/>
    <mergeCell ref="AG48:AG49"/>
    <mergeCell ref="A49:F49"/>
    <mergeCell ref="A51:AG51"/>
    <mergeCell ref="G64:H64"/>
    <mergeCell ref="K64:V64"/>
    <mergeCell ref="Z64:AE64"/>
    <mergeCell ref="G67:H67"/>
    <mergeCell ref="G68:H68"/>
    <mergeCell ref="G69:H69"/>
    <mergeCell ref="G70:H70"/>
    <mergeCell ref="G71:H71"/>
    <mergeCell ref="G65:H65"/>
    <mergeCell ref="K65:R65"/>
    <mergeCell ref="S65:T65"/>
    <mergeCell ref="U65:V65"/>
    <mergeCell ref="G66:H66"/>
    <mergeCell ref="I66:J66"/>
    <mergeCell ref="T79:AA79"/>
    <mergeCell ref="AB79:AG79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  <mergeCell ref="AB78:AG78"/>
    <mergeCell ref="A73:S73"/>
  </mergeCells>
  <dataValidations count="2"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ayfa17">
    <tabColor rgb="FF00B050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0"/>
      <c r="F3" s="81" t="s">
        <v>84</v>
      </c>
      <c r="G3" s="86"/>
      <c r="H3" s="221">
        <f>F9</f>
        <v>0</v>
      </c>
      <c r="I3" s="222"/>
      <c r="J3" s="81" t="s">
        <v>3</v>
      </c>
      <c r="K3" s="83"/>
      <c r="L3" s="84"/>
      <c r="M3" s="91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7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6"/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234" t="str">
        <f>IF(Konular!G3=0," ",Konular!G3)</f>
        <v xml:space="preserve"> </v>
      </c>
      <c r="H7" s="234" t="str">
        <f>IF(Konular!H3=0," ",Konular!H3)</f>
        <v xml:space="preserve"> </v>
      </c>
      <c r="I7" s="234" t="str">
        <f>IF(Konular!I3=0," ",Konular!I3)</f>
        <v xml:space="preserve"> </v>
      </c>
      <c r="J7" s="234" t="str">
        <f>IF(Konular!J3=0," ",Konular!J3)</f>
        <v xml:space="preserve"> </v>
      </c>
      <c r="K7" s="234" t="str">
        <f>IF(Konular!K3=0," ",Konular!K3)</f>
        <v xml:space="preserve"> </v>
      </c>
      <c r="L7" s="234" t="str">
        <f>IF(Konular!L3=0," ",Konular!L3)</f>
        <v xml:space="preserve"> </v>
      </c>
      <c r="M7" s="234" t="str">
        <f>IF(Konular!M3=0," ",Konular!M3)</f>
        <v xml:space="preserve"> </v>
      </c>
      <c r="N7" s="234" t="str">
        <f>IF(Konular!N3=0," ",Konular!N3)</f>
        <v xml:space="preserve"> </v>
      </c>
      <c r="O7" s="234" t="str">
        <f>IF(Konular!O3=0," ",Konular!O3)</f>
        <v xml:space="preserve"> </v>
      </c>
      <c r="P7" s="234" t="str">
        <f>IF(Konular!P3=0," ",Konular!P3)</f>
        <v xml:space="preserve"> </v>
      </c>
      <c r="Q7" s="234" t="str">
        <f>IF(Konular!Q3=0," ",Konular!Q3)</f>
        <v xml:space="preserve"> </v>
      </c>
      <c r="R7" s="234" t="str">
        <f>IF(Konular!R3=0," ",Konular!R3)</f>
        <v xml:space="preserve"> </v>
      </c>
      <c r="S7" s="234" t="str">
        <f>IF(Konular!S3=0," ",Konular!S3)</f>
        <v xml:space="preserve"> </v>
      </c>
      <c r="T7" s="234" t="str">
        <f>IF(Konular!T3=0," ",Konular!T3)</f>
        <v xml:space="preserve"> </v>
      </c>
      <c r="U7" s="234" t="str">
        <f>IF(Konular!U3=0," ",Konular!U3)</f>
        <v xml:space="preserve"> </v>
      </c>
      <c r="V7" s="234" t="str">
        <f>IF(Konular!V3=0," ",Konular!V3)</f>
        <v xml:space="preserve"> </v>
      </c>
      <c r="W7" s="234" t="str">
        <f>IF(Konular!W3=0," ",Konular!W3)</f>
        <v xml:space="preserve"> </v>
      </c>
      <c r="X7" s="234" t="str">
        <f>IF(Konular!X3=0," ",Konular!X3)</f>
        <v xml:space="preserve"> </v>
      </c>
      <c r="Y7" s="234" t="str">
        <f>IF(Konular!Y3=0," ",Konular!Y3)</f>
        <v xml:space="preserve"> </v>
      </c>
      <c r="Z7" s="234" t="str">
        <f>IF(Konular!Z3=0," ",Konular!Z3)</f>
        <v xml:space="preserve"> </v>
      </c>
      <c r="AA7" s="234" t="str">
        <f>IF(Konular!AA3=0," ",Konular!AA3)</f>
        <v xml:space="preserve"> </v>
      </c>
      <c r="AB7" s="234" t="str">
        <f>IF(Konular!AB3=0," ",Konular!AB3)</f>
        <v xml:space="preserve"> </v>
      </c>
      <c r="AC7" s="234" t="str">
        <f>IF(Konular!AC3=0," ",Konular!AC3)</f>
        <v xml:space="preserve"> </v>
      </c>
      <c r="AD7" s="234" t="str">
        <f>IF(Konular!AD3=0," ",Konular!AD3)</f>
        <v xml:space="preserve"> </v>
      </c>
      <c r="AE7" s="234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176" t="s">
        <v>128</v>
      </c>
      <c r="G8" s="183" t="s">
        <v>58</v>
      </c>
      <c r="H8" s="184" t="s">
        <v>59</v>
      </c>
      <c r="I8" s="184" t="s">
        <v>60</v>
      </c>
      <c r="J8" s="184" t="s">
        <v>61</v>
      </c>
      <c r="K8" s="184" t="s">
        <v>62</v>
      </c>
      <c r="L8" s="184" t="s">
        <v>63</v>
      </c>
      <c r="M8" s="184" t="s">
        <v>64</v>
      </c>
      <c r="N8" s="184" t="s">
        <v>65</v>
      </c>
      <c r="O8" s="184" t="s">
        <v>66</v>
      </c>
      <c r="P8" s="184" t="s">
        <v>67</v>
      </c>
      <c r="Q8" s="184" t="s">
        <v>68</v>
      </c>
      <c r="R8" s="184" t="s">
        <v>69</v>
      </c>
      <c r="S8" s="184" t="s">
        <v>70</v>
      </c>
      <c r="T8" s="184" t="s">
        <v>71</v>
      </c>
      <c r="U8" s="184" t="s">
        <v>72</v>
      </c>
      <c r="V8" s="184" t="s">
        <v>73</v>
      </c>
      <c r="W8" s="184" t="s">
        <v>74</v>
      </c>
      <c r="X8" s="184" t="s">
        <v>75</v>
      </c>
      <c r="Y8" s="184" t="s">
        <v>76</v>
      </c>
      <c r="Z8" s="184" t="s">
        <v>77</v>
      </c>
      <c r="AA8" s="184" t="s">
        <v>78</v>
      </c>
      <c r="AB8" s="184" t="s">
        <v>79</v>
      </c>
      <c r="AC8" s="184" t="s">
        <v>80</v>
      </c>
      <c r="AD8" s="184" t="s">
        <v>81</v>
      </c>
      <c r="AE8" s="184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5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177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5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177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5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177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5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177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5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177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5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177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5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177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5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177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5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177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5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177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5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17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5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177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5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177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5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177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5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177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5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177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5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17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3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7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>IF(OR(R7="",COUNTIF(R9:R44,"&gt;"&amp;R7)&gt;0),"H",SUM(R9:R44))</f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12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151" t="e">
        <f>IF(COUNTIF(AF9:AF44," ")=ROWS(AF9:AF44)," ",AVERAGE(AF9:AF44))</f>
        <v>#DIV/0!</v>
      </c>
      <c r="AG47" s="152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6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4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71"/>
      <c r="C64" s="71"/>
      <c r="D64" s="71"/>
      <c r="E64" s="71"/>
      <c r="F64" s="130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70"/>
      <c r="C65" s="70"/>
      <c r="D65" s="70"/>
      <c r="E65" s="70"/>
      <c r="F65" s="131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70"/>
      <c r="C66" s="70"/>
      <c r="D66" s="70"/>
      <c r="E66" s="70"/>
      <c r="F66" s="131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70"/>
      <c r="C67" s="70"/>
      <c r="D67" s="70"/>
      <c r="E67" s="70"/>
      <c r="F67" s="131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131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131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133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12.7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118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 ht="18.75" customHeight="1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0">
    <mergeCell ref="A1:AH1"/>
    <mergeCell ref="A6:F6"/>
    <mergeCell ref="AF6:AG6"/>
    <mergeCell ref="A7:F7"/>
    <mergeCell ref="A8:B8"/>
    <mergeCell ref="D3:E3"/>
    <mergeCell ref="N3:R3"/>
    <mergeCell ref="V3:X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F45"/>
    <mergeCell ref="A46:F46"/>
    <mergeCell ref="A47:F47"/>
    <mergeCell ref="A48:F48"/>
    <mergeCell ref="K71:Q71"/>
    <mergeCell ref="AF48:AF49"/>
    <mergeCell ref="AG48:AG49"/>
    <mergeCell ref="A49:F49"/>
    <mergeCell ref="A51:AG51"/>
    <mergeCell ref="G64:H64"/>
    <mergeCell ref="K64:V64"/>
    <mergeCell ref="Z64:AE64"/>
    <mergeCell ref="G67:H67"/>
    <mergeCell ref="G68:H68"/>
    <mergeCell ref="G69:H69"/>
    <mergeCell ref="G70:H70"/>
    <mergeCell ref="G71:H71"/>
    <mergeCell ref="G65:H65"/>
    <mergeCell ref="K65:R65"/>
    <mergeCell ref="S65:T65"/>
    <mergeCell ref="U65:V65"/>
    <mergeCell ref="G66:H66"/>
    <mergeCell ref="I66:J66"/>
    <mergeCell ref="T79:AA79"/>
    <mergeCell ref="AB79:AG79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  <mergeCell ref="AB78:AG78"/>
    <mergeCell ref="A73:S73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21135265700483091" right="9.5108695652173919E-2" top="0.26" bottom="0.19" header="0.27" footer="0.19685039370078741"/>
  <pageSetup paperSize="9" scale="7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K80"/>
  <sheetViews>
    <sheetView zoomScale="75" zoomScaleNormal="75" zoomScalePageLayoutView="69" workbookViewId="0">
      <selection activeCell="G46" sqref="G46:AE46"/>
    </sheetView>
  </sheetViews>
  <sheetFormatPr defaultRowHeight="12.75"/>
  <cols>
    <col min="1" max="1" width="1.5703125" style="3" customWidth="1"/>
    <col min="2" max="2" width="2.28515625" style="18" customWidth="1"/>
    <col min="3" max="3" width="5.28515625" style="18" customWidth="1"/>
    <col min="4" max="4" width="15.140625" style="18" customWidth="1"/>
    <col min="5" max="5" width="13.28515625" style="18" customWidth="1"/>
    <col min="6" max="6" width="5" style="18" customWidth="1"/>
    <col min="7" max="9" width="3.85546875" style="18" customWidth="1"/>
    <col min="10" max="10" width="4" style="18" customWidth="1"/>
    <col min="11" max="31" width="3.85546875" style="18" customWidth="1"/>
    <col min="32" max="33" width="4.5703125" style="18" customWidth="1"/>
    <col min="34" max="34" width="1.5703125" style="18" customWidth="1"/>
    <col min="35" max="35" width="2.42578125" style="3" bestFit="1" customWidth="1"/>
    <col min="36" max="16384" width="9.140625" style="3"/>
  </cols>
  <sheetData>
    <row r="1" spans="1:37" ht="27.75" customHeight="1" thickBot="1">
      <c r="A1" s="402">
        <f>Genel!D14</f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  <c r="AE1" s="402"/>
      <c r="AF1" s="402"/>
      <c r="AG1" s="402"/>
      <c r="AH1" s="402"/>
    </row>
    <row r="2" spans="1:37" ht="9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97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97"/>
      <c r="AB2" s="5"/>
      <c r="AC2" s="5"/>
      <c r="AD2" s="5"/>
      <c r="AE2" s="5"/>
      <c r="AF2" s="5"/>
      <c r="AG2" s="5"/>
      <c r="AH2" s="98"/>
    </row>
    <row r="3" spans="1:37" s="90" customFormat="1" ht="21" customHeight="1">
      <c r="A3" s="104"/>
      <c r="B3" s="81" t="s">
        <v>6</v>
      </c>
      <c r="C3" s="82"/>
      <c r="D3" s="350">
        <f>Genel!D2</f>
        <v>0</v>
      </c>
      <c r="E3" s="351"/>
      <c r="F3" s="81" t="s">
        <v>84</v>
      </c>
      <c r="G3" s="86"/>
      <c r="H3" s="221">
        <f>F9</f>
        <v>0</v>
      </c>
      <c r="I3" s="222"/>
      <c r="J3" s="356" t="s">
        <v>147</v>
      </c>
      <c r="K3" s="357"/>
      <c r="L3" s="357"/>
      <c r="M3" s="228" t="str">
        <f>IF(C9="","0",LOOKUP(2,1/(C9:C44&lt;&gt;""),A9:A44))</f>
        <v>0</v>
      </c>
      <c r="N3" s="352" t="s">
        <v>142</v>
      </c>
      <c r="O3" s="353"/>
      <c r="P3" s="353"/>
      <c r="Q3" s="353"/>
      <c r="R3" s="353"/>
      <c r="S3" s="91">
        <f>G64</f>
        <v>0</v>
      </c>
      <c r="T3" s="82" t="s">
        <v>90</v>
      </c>
      <c r="U3" s="86"/>
      <c r="V3" s="354">
        <f>Genel!D7</f>
        <v>0</v>
      </c>
      <c r="W3" s="354"/>
      <c r="X3" s="355"/>
      <c r="Y3" s="81" t="s">
        <v>91</v>
      </c>
      <c r="Z3" s="82"/>
      <c r="AA3" s="82"/>
      <c r="AB3" s="220">
        <f>Genel!D5</f>
        <v>0</v>
      </c>
      <c r="AC3" s="85" t="s">
        <v>4</v>
      </c>
      <c r="AD3" s="86"/>
      <c r="AE3" s="220">
        <f>Genel!D6</f>
        <v>0</v>
      </c>
      <c r="AF3" s="85" t="s">
        <v>5</v>
      </c>
      <c r="AG3" s="87"/>
      <c r="AH3" s="102"/>
      <c r="AI3" s="88"/>
      <c r="AJ3" s="89"/>
    </row>
    <row r="4" spans="1:37" ht="9.75" customHeight="1" thickBot="1">
      <c r="A4" s="7"/>
      <c r="B4" s="8"/>
      <c r="C4" s="8"/>
      <c r="D4" s="9"/>
      <c r="E4" s="9"/>
      <c r="F4" s="9"/>
      <c r="G4" s="9"/>
      <c r="H4" s="9"/>
      <c r="I4" s="9"/>
      <c r="J4" s="9"/>
      <c r="K4" s="10"/>
      <c r="L4" s="9"/>
      <c r="M4" s="256" t="str">
        <f>M3</f>
        <v>0</v>
      </c>
      <c r="N4" s="9"/>
      <c r="O4" s="11"/>
      <c r="P4" s="10"/>
      <c r="Q4" s="8"/>
      <c r="R4" s="8"/>
      <c r="S4" s="8"/>
      <c r="T4" s="12"/>
      <c r="U4" s="10"/>
      <c r="V4" s="9"/>
      <c r="W4" s="9"/>
      <c r="X4" s="9"/>
      <c r="Y4" s="9"/>
      <c r="Z4" s="13"/>
      <c r="AA4" s="13"/>
      <c r="AB4" s="13"/>
      <c r="AC4" s="13"/>
      <c r="AD4" s="10"/>
      <c r="AE4" s="8"/>
      <c r="AF4" s="8"/>
      <c r="AG4" s="8"/>
      <c r="AH4" s="103"/>
    </row>
    <row r="5" spans="1:37" ht="16.5" customHeight="1">
      <c r="A5" s="186" t="s">
        <v>130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6"/>
      <c r="T5" s="6"/>
      <c r="U5" s="6"/>
      <c r="V5" s="6"/>
      <c r="W5" s="6"/>
      <c r="X5" s="6"/>
      <c r="Y5" s="6"/>
      <c r="Z5" s="6"/>
      <c r="AA5" s="6"/>
      <c r="AB5" s="158" t="str">
        <f>CONCATENATE(AB3,AC3," ",AE3,AF3)</f>
        <v>0DÖNEM 0YAZILI</v>
      </c>
      <c r="AC5" s="6"/>
      <c r="AD5" s="6"/>
      <c r="AE5" s="6"/>
      <c r="AF5" s="6"/>
      <c r="AG5" s="213" t="str">
        <f>IF(AJ6=0," ","25.SORU")</f>
        <v xml:space="preserve"> </v>
      </c>
      <c r="AH5" s="6"/>
    </row>
    <row r="6" spans="1:37" ht="118.5" customHeight="1">
      <c r="A6" s="319" t="s">
        <v>88</v>
      </c>
      <c r="B6" s="320"/>
      <c r="C6" s="320"/>
      <c r="D6" s="320"/>
      <c r="E6" s="320"/>
      <c r="F6" s="321"/>
      <c r="G6" s="100" t="str">
        <f>IF(Konular!G2=0," ",Konular!G2)</f>
        <v xml:space="preserve"> </v>
      </c>
      <c r="H6" s="100" t="str">
        <f>IF(Konular!H2=0," ",Konular!H2)</f>
        <v xml:space="preserve"> </v>
      </c>
      <c r="I6" s="100" t="str">
        <f>IF(Konular!I2=0," ",Konular!I2)</f>
        <v xml:space="preserve"> </v>
      </c>
      <c r="J6" s="100" t="str">
        <f>IF(Konular!J2=0," ",Konular!J2)</f>
        <v xml:space="preserve"> </v>
      </c>
      <c r="K6" s="100" t="str">
        <f>IF(Konular!K2=0," ",Konular!K2)</f>
        <v xml:space="preserve"> </v>
      </c>
      <c r="L6" s="100" t="str">
        <f>IF(Konular!L2=0," ",Konular!L2)</f>
        <v xml:space="preserve"> </v>
      </c>
      <c r="M6" s="100" t="str">
        <f>IF(Konular!M2=0," ",Konular!M2)</f>
        <v xml:space="preserve"> </v>
      </c>
      <c r="N6" s="100" t="str">
        <f>IF(Konular!N2=0," ",Konular!N2)</f>
        <v xml:space="preserve"> </v>
      </c>
      <c r="O6" s="100" t="str">
        <f>IF(Konular!O2=0," ",Konular!O2)</f>
        <v xml:space="preserve"> </v>
      </c>
      <c r="P6" s="100" t="str">
        <f>IF(Konular!P2=0," ",Konular!P2)</f>
        <v xml:space="preserve"> </v>
      </c>
      <c r="Q6" s="100" t="str">
        <f>IF(Konular!Q2=0," ",Konular!Q2)</f>
        <v xml:space="preserve"> </v>
      </c>
      <c r="R6" s="100" t="str">
        <f>IF(Konular!R2=0," ",Konular!R2)</f>
        <v xml:space="preserve"> </v>
      </c>
      <c r="S6" s="100" t="str">
        <f>IF(Konular!S2=0," ",Konular!S2)</f>
        <v xml:space="preserve"> </v>
      </c>
      <c r="T6" s="100" t="str">
        <f>IF(Konular!T2=0," ",Konular!T2)</f>
        <v xml:space="preserve"> </v>
      </c>
      <c r="U6" s="100" t="str">
        <f>IF(Konular!U2=0," ",Konular!U2)</f>
        <v xml:space="preserve"> </v>
      </c>
      <c r="V6" s="100" t="str">
        <f>IF(Konular!V2=0," ",Konular!V2)</f>
        <v xml:space="preserve"> </v>
      </c>
      <c r="W6" s="100" t="str">
        <f>IF(Konular!W2=0," ",Konular!W2)</f>
        <v xml:space="preserve"> </v>
      </c>
      <c r="X6" s="100" t="str">
        <f>IF(Konular!X2=0," ",Konular!X2)</f>
        <v xml:space="preserve"> </v>
      </c>
      <c r="Y6" s="100" t="str">
        <f>IF(Konular!Y2=0," ",Konular!Y2)</f>
        <v xml:space="preserve"> </v>
      </c>
      <c r="Z6" s="100" t="str">
        <f>IF(Konular!Z2=0," ",Konular!Z2)</f>
        <v xml:space="preserve"> </v>
      </c>
      <c r="AA6" s="100" t="str">
        <f>IF(Konular!AA2=0," ",Konular!AA2)</f>
        <v xml:space="preserve"> </v>
      </c>
      <c r="AB6" s="100" t="str">
        <f>IF(Konular!AB2=0," ",Konular!AB2)</f>
        <v xml:space="preserve"> </v>
      </c>
      <c r="AC6" s="100" t="str">
        <f>IF(Konular!AC2=0," ",Konular!AC2)</f>
        <v xml:space="preserve"> </v>
      </c>
      <c r="AD6" s="100" t="str">
        <f>IF(Konular!AD2=0," ",Konular!AD2)</f>
        <v xml:space="preserve"> </v>
      </c>
      <c r="AE6" s="100" t="str">
        <f>IF(Konular!AE2=0," ",Konular!AE2)</f>
        <v xml:space="preserve"> </v>
      </c>
      <c r="AF6" s="322" t="s">
        <v>134</v>
      </c>
      <c r="AG6" s="323"/>
      <c r="AH6" s="14"/>
    </row>
    <row r="7" spans="1:37" ht="16.5">
      <c r="A7" s="324" t="s">
        <v>89</v>
      </c>
      <c r="B7" s="325"/>
      <c r="C7" s="325"/>
      <c r="D7" s="325"/>
      <c r="E7" s="325"/>
      <c r="F7" s="326"/>
      <c r="G7" s="108" t="str">
        <f>IF(Konular!G3=0," ",Konular!G3)</f>
        <v xml:space="preserve"> </v>
      </c>
      <c r="H7" s="108" t="str">
        <f>IF(Konular!H3=0," ",Konular!H3)</f>
        <v xml:space="preserve"> </v>
      </c>
      <c r="I7" s="108" t="str">
        <f>IF(Konular!I3=0," ",Konular!I3)</f>
        <v xml:space="preserve"> </v>
      </c>
      <c r="J7" s="108" t="str">
        <f>IF(Konular!J3=0," ",Konular!J3)</f>
        <v xml:space="preserve"> </v>
      </c>
      <c r="K7" s="108" t="str">
        <f>IF(Konular!K3=0," ",Konular!K3)</f>
        <v xml:space="preserve"> </v>
      </c>
      <c r="L7" s="108" t="str">
        <f>IF(Konular!L3=0," ",Konular!L3)</f>
        <v xml:space="preserve"> </v>
      </c>
      <c r="M7" s="108" t="str">
        <f>IF(Konular!M3=0," ",Konular!M3)</f>
        <v xml:space="preserve"> </v>
      </c>
      <c r="N7" s="108" t="str">
        <f>IF(Konular!N3=0," ",Konular!N3)</f>
        <v xml:space="preserve"> </v>
      </c>
      <c r="O7" s="108" t="str">
        <f>IF(Konular!O3=0," ",Konular!O3)</f>
        <v xml:space="preserve"> </v>
      </c>
      <c r="P7" s="108" t="str">
        <f>IF(Konular!P3=0," ",Konular!P3)</f>
        <v xml:space="preserve"> </v>
      </c>
      <c r="Q7" s="108" t="str">
        <f>IF(Konular!Q3=0," ",Konular!Q3)</f>
        <v xml:space="preserve"> </v>
      </c>
      <c r="R7" s="108" t="str">
        <f>IF(Konular!R3=0," ",Konular!R3)</f>
        <v xml:space="preserve"> </v>
      </c>
      <c r="S7" s="108" t="str">
        <f>IF(Konular!S3=0," ",Konular!S3)</f>
        <v xml:space="preserve"> </v>
      </c>
      <c r="T7" s="108" t="str">
        <f>IF(Konular!T3=0," ",Konular!T3)</f>
        <v xml:space="preserve"> </v>
      </c>
      <c r="U7" s="108" t="str">
        <f>IF(Konular!U3=0," ",Konular!U3)</f>
        <v xml:space="preserve"> </v>
      </c>
      <c r="V7" s="108" t="str">
        <f>IF(Konular!V3=0," ",Konular!V3)</f>
        <v xml:space="preserve"> </v>
      </c>
      <c r="W7" s="108" t="str">
        <f>IF(Konular!W3=0," ",Konular!W3)</f>
        <v xml:space="preserve"> </v>
      </c>
      <c r="X7" s="108" t="str">
        <f>IF(Konular!X3=0," ",Konular!X3)</f>
        <v xml:space="preserve"> </v>
      </c>
      <c r="Y7" s="108" t="str">
        <f>IF(Konular!Y3=0," ",Konular!Y3)</f>
        <v xml:space="preserve"> </v>
      </c>
      <c r="Z7" s="108" t="str">
        <f>IF(Konular!Z3=0," ",Konular!Z3)</f>
        <v xml:space="preserve"> </v>
      </c>
      <c r="AA7" s="108" t="str">
        <f>IF(Konular!AA3=0," ",Konular!AA3)</f>
        <v xml:space="preserve"> </v>
      </c>
      <c r="AB7" s="108" t="str">
        <f>IF(Konular!AB3=0," ",Konular!AB3)</f>
        <v xml:space="preserve"> </v>
      </c>
      <c r="AC7" s="108" t="str">
        <f>IF(Konular!AC3=0," ",Konular!AC3)</f>
        <v xml:space="preserve"> </v>
      </c>
      <c r="AD7" s="108" t="str">
        <f>IF(Konular!AD3=0," ",Konular!AD3)</f>
        <v xml:space="preserve"> </v>
      </c>
      <c r="AE7" s="108" t="str">
        <f>IF(Konular!AE3=0," ",Konular!AE3)</f>
        <v xml:space="preserve"> </v>
      </c>
      <c r="AF7" s="109">
        <f>IF(SUM(G7:AE7)&lt;=100,SUM(G7:AE7),"HATA")</f>
        <v>0</v>
      </c>
      <c r="AG7" s="74">
        <f>AF7</f>
        <v>0</v>
      </c>
      <c r="AH7" s="15"/>
    </row>
    <row r="8" spans="1:37" ht="39.75" customHeight="1">
      <c r="A8" s="405" t="s">
        <v>1</v>
      </c>
      <c r="B8" s="406"/>
      <c r="C8" s="75" t="s">
        <v>85</v>
      </c>
      <c r="D8" s="173" t="s">
        <v>86</v>
      </c>
      <c r="E8" s="175" t="s">
        <v>87</v>
      </c>
      <c r="F8" s="224" t="s">
        <v>128</v>
      </c>
      <c r="G8" s="183" t="s">
        <v>58</v>
      </c>
      <c r="H8" s="183" t="s">
        <v>59</v>
      </c>
      <c r="I8" s="183" t="s">
        <v>60</v>
      </c>
      <c r="J8" s="183" t="s">
        <v>61</v>
      </c>
      <c r="K8" s="183" t="s">
        <v>62</v>
      </c>
      <c r="L8" s="183" t="s">
        <v>63</v>
      </c>
      <c r="M8" s="183" t="s">
        <v>64</v>
      </c>
      <c r="N8" s="183" t="s">
        <v>65</v>
      </c>
      <c r="O8" s="183" t="s">
        <v>66</v>
      </c>
      <c r="P8" s="183" t="s">
        <v>67</v>
      </c>
      <c r="Q8" s="183" t="s">
        <v>68</v>
      </c>
      <c r="R8" s="183" t="s">
        <v>69</v>
      </c>
      <c r="S8" s="183" t="s">
        <v>70</v>
      </c>
      <c r="T8" s="183" t="s">
        <v>71</v>
      </c>
      <c r="U8" s="183" t="s">
        <v>72</v>
      </c>
      <c r="V8" s="183" t="s">
        <v>73</v>
      </c>
      <c r="W8" s="183" t="s">
        <v>74</v>
      </c>
      <c r="X8" s="183" t="s">
        <v>75</v>
      </c>
      <c r="Y8" s="183" t="s">
        <v>76</v>
      </c>
      <c r="Z8" s="183" t="s">
        <v>77</v>
      </c>
      <c r="AA8" s="183" t="s">
        <v>78</v>
      </c>
      <c r="AB8" s="183" t="s">
        <v>79</v>
      </c>
      <c r="AC8" s="183" t="s">
        <v>80</v>
      </c>
      <c r="AD8" s="183" t="s">
        <v>81</v>
      </c>
      <c r="AE8" s="183" t="s">
        <v>82</v>
      </c>
      <c r="AF8" s="185" t="s">
        <v>129</v>
      </c>
      <c r="AG8" s="74" t="s">
        <v>22</v>
      </c>
      <c r="AH8" s="15"/>
    </row>
    <row r="9" spans="1:37" ht="12" customHeight="1">
      <c r="A9" s="346">
        <v>1</v>
      </c>
      <c r="B9" s="347"/>
      <c r="C9" s="113"/>
      <c r="D9" s="223"/>
      <c r="E9" s="247"/>
      <c r="F9" s="225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181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54" t="str">
        <f t="shared" ref="AF9:AF44" si="0">IF(OR(A9="",G9=""),"",SUM(G9:AE9))</f>
        <v/>
      </c>
      <c r="AG9" s="53" t="str">
        <f t="shared" ref="AG9:AG44" si="1">IF(OR(A9="",G9=""),"",ROUND(AF9,0))</f>
        <v/>
      </c>
      <c r="AH9" s="16"/>
    </row>
    <row r="10" spans="1:37" ht="12" customHeight="1">
      <c r="A10" s="348">
        <v>2</v>
      </c>
      <c r="B10" s="349"/>
      <c r="C10" s="116"/>
      <c r="D10" s="117"/>
      <c r="E10" s="171"/>
      <c r="F10" s="226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9"/>
      <c r="R10" s="182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54" t="str">
        <f t="shared" si="0"/>
        <v/>
      </c>
      <c r="AG10" s="53" t="str">
        <f t="shared" si="1"/>
        <v/>
      </c>
      <c r="AH10" s="16"/>
      <c r="AK10" s="99"/>
    </row>
    <row r="11" spans="1:37" ht="12" customHeight="1">
      <c r="A11" s="346">
        <v>3</v>
      </c>
      <c r="B11" s="347"/>
      <c r="C11" s="113"/>
      <c r="D11" s="223"/>
      <c r="E11" s="247"/>
      <c r="F11" s="225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5"/>
      <c r="R11" s="181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54" t="str">
        <f t="shared" si="0"/>
        <v/>
      </c>
      <c r="AG11" s="53" t="str">
        <f t="shared" si="1"/>
        <v/>
      </c>
      <c r="AH11" s="16"/>
    </row>
    <row r="12" spans="1:37" ht="12" customHeight="1">
      <c r="A12" s="348">
        <v>4</v>
      </c>
      <c r="B12" s="349"/>
      <c r="C12" s="116"/>
      <c r="D12" s="117"/>
      <c r="E12" s="171"/>
      <c r="F12" s="226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9"/>
      <c r="R12" s="182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54" t="str">
        <f t="shared" si="0"/>
        <v/>
      </c>
      <c r="AG12" s="53" t="str">
        <f t="shared" si="1"/>
        <v/>
      </c>
      <c r="AH12" s="16"/>
    </row>
    <row r="13" spans="1:37" ht="12" customHeight="1">
      <c r="A13" s="346">
        <v>5</v>
      </c>
      <c r="B13" s="347"/>
      <c r="C13" s="113"/>
      <c r="D13" s="223"/>
      <c r="E13" s="247"/>
      <c r="F13" s="225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5"/>
      <c r="R13" s="181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54" t="str">
        <f t="shared" si="0"/>
        <v/>
      </c>
      <c r="AG13" s="53" t="str">
        <f t="shared" si="1"/>
        <v/>
      </c>
      <c r="AH13" s="16"/>
    </row>
    <row r="14" spans="1:37" ht="12" customHeight="1">
      <c r="A14" s="348">
        <v>6</v>
      </c>
      <c r="B14" s="349"/>
      <c r="C14" s="116"/>
      <c r="D14" s="117"/>
      <c r="E14" s="171"/>
      <c r="F14" s="226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9"/>
      <c r="R14" s="182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54" t="str">
        <f t="shared" si="0"/>
        <v/>
      </c>
      <c r="AG14" s="53" t="str">
        <f t="shared" si="1"/>
        <v/>
      </c>
      <c r="AH14" s="16"/>
    </row>
    <row r="15" spans="1:37" ht="12" customHeight="1">
      <c r="A15" s="346">
        <v>7</v>
      </c>
      <c r="B15" s="347"/>
      <c r="C15" s="113"/>
      <c r="D15" s="223"/>
      <c r="E15" s="247"/>
      <c r="F15" s="225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5"/>
      <c r="R15" s="181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54" t="str">
        <f t="shared" si="0"/>
        <v/>
      </c>
      <c r="AG15" s="53" t="str">
        <f t="shared" si="1"/>
        <v/>
      </c>
      <c r="AH15" s="16"/>
    </row>
    <row r="16" spans="1:37" ht="12" customHeight="1">
      <c r="A16" s="348">
        <v>8</v>
      </c>
      <c r="B16" s="349"/>
      <c r="C16" s="116"/>
      <c r="D16" s="117"/>
      <c r="E16" s="171"/>
      <c r="F16" s="226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182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54" t="str">
        <f t="shared" si="0"/>
        <v/>
      </c>
      <c r="AG16" s="53" t="str">
        <f t="shared" si="1"/>
        <v/>
      </c>
      <c r="AH16" s="16"/>
    </row>
    <row r="17" spans="1:34" ht="12" customHeight="1">
      <c r="A17" s="346">
        <v>9</v>
      </c>
      <c r="B17" s="347"/>
      <c r="C17" s="113"/>
      <c r="D17" s="223"/>
      <c r="E17" s="247"/>
      <c r="F17" s="225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5"/>
      <c r="R17" s="181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54" t="str">
        <f t="shared" si="0"/>
        <v/>
      </c>
      <c r="AG17" s="53" t="str">
        <f t="shared" si="1"/>
        <v/>
      </c>
      <c r="AH17" s="16"/>
    </row>
    <row r="18" spans="1:34" ht="12" customHeight="1">
      <c r="A18" s="348">
        <v>10</v>
      </c>
      <c r="B18" s="349"/>
      <c r="C18" s="116"/>
      <c r="D18" s="117"/>
      <c r="E18" s="171"/>
      <c r="F18" s="226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9"/>
      <c r="R18" s="182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54" t="str">
        <f t="shared" si="0"/>
        <v/>
      </c>
      <c r="AG18" s="53" t="str">
        <f t="shared" si="1"/>
        <v/>
      </c>
      <c r="AH18" s="16"/>
    </row>
    <row r="19" spans="1:34" ht="12" customHeight="1">
      <c r="A19" s="346">
        <v>11</v>
      </c>
      <c r="B19" s="347"/>
      <c r="C19" s="113"/>
      <c r="D19" s="223"/>
      <c r="E19" s="247"/>
      <c r="F19" s="225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5"/>
      <c r="R19" s="18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54" t="str">
        <f t="shared" si="0"/>
        <v/>
      </c>
      <c r="AG19" s="53" t="str">
        <f t="shared" si="1"/>
        <v/>
      </c>
      <c r="AH19" s="16"/>
    </row>
    <row r="20" spans="1:34" ht="12" customHeight="1">
      <c r="A20" s="348">
        <v>12</v>
      </c>
      <c r="B20" s="349"/>
      <c r="C20" s="116"/>
      <c r="D20" s="117"/>
      <c r="E20" s="171"/>
      <c r="F20" s="226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9"/>
      <c r="R20" s="182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54" t="str">
        <f t="shared" si="0"/>
        <v/>
      </c>
      <c r="AG20" s="53" t="str">
        <f t="shared" si="1"/>
        <v/>
      </c>
      <c r="AH20" s="16"/>
    </row>
    <row r="21" spans="1:34" ht="12" customHeight="1">
      <c r="A21" s="346">
        <v>13</v>
      </c>
      <c r="B21" s="347"/>
      <c r="C21" s="113"/>
      <c r="D21" s="223"/>
      <c r="E21" s="247"/>
      <c r="F21" s="225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5"/>
      <c r="R21" s="181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54" t="str">
        <f t="shared" si="0"/>
        <v/>
      </c>
      <c r="AG21" s="53" t="str">
        <f t="shared" si="1"/>
        <v/>
      </c>
      <c r="AH21" s="16"/>
    </row>
    <row r="22" spans="1:34" ht="12" customHeight="1">
      <c r="A22" s="348">
        <v>14</v>
      </c>
      <c r="B22" s="349"/>
      <c r="C22" s="116"/>
      <c r="D22" s="117"/>
      <c r="E22" s="171"/>
      <c r="F22" s="226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9"/>
      <c r="R22" s="182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54" t="str">
        <f t="shared" si="0"/>
        <v/>
      </c>
      <c r="AG22" s="53" t="str">
        <f t="shared" si="1"/>
        <v/>
      </c>
      <c r="AH22" s="16"/>
    </row>
    <row r="23" spans="1:34" ht="12" customHeight="1">
      <c r="A23" s="346">
        <v>15</v>
      </c>
      <c r="B23" s="347"/>
      <c r="C23" s="113"/>
      <c r="D23" s="223"/>
      <c r="E23" s="247"/>
      <c r="F23" s="225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5"/>
      <c r="R23" s="181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54" t="str">
        <f t="shared" si="0"/>
        <v/>
      </c>
      <c r="AG23" s="53" t="str">
        <f t="shared" si="1"/>
        <v/>
      </c>
      <c r="AH23" s="16"/>
    </row>
    <row r="24" spans="1:34" ht="12" customHeight="1">
      <c r="A24" s="348">
        <v>16</v>
      </c>
      <c r="B24" s="349"/>
      <c r="C24" s="116"/>
      <c r="D24" s="117"/>
      <c r="E24" s="171"/>
      <c r="F24" s="226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9"/>
      <c r="R24" s="182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54" t="str">
        <f t="shared" si="0"/>
        <v/>
      </c>
      <c r="AG24" s="53" t="str">
        <f t="shared" si="1"/>
        <v/>
      </c>
      <c r="AH24" s="16"/>
    </row>
    <row r="25" spans="1:34" ht="12" customHeight="1">
      <c r="A25" s="346">
        <v>17</v>
      </c>
      <c r="B25" s="347"/>
      <c r="C25" s="113"/>
      <c r="D25" s="223"/>
      <c r="E25" s="247"/>
      <c r="F25" s="225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5"/>
      <c r="R25" s="181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54" t="str">
        <f t="shared" si="0"/>
        <v/>
      </c>
      <c r="AG25" s="53" t="str">
        <f t="shared" si="1"/>
        <v/>
      </c>
      <c r="AH25" s="16"/>
    </row>
    <row r="26" spans="1:34" ht="12" customHeight="1">
      <c r="A26" s="348">
        <v>18</v>
      </c>
      <c r="B26" s="349"/>
      <c r="C26" s="116"/>
      <c r="D26" s="117"/>
      <c r="E26" s="171"/>
      <c r="F26" s="226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9"/>
      <c r="R26" s="182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54" t="str">
        <f t="shared" si="0"/>
        <v/>
      </c>
      <c r="AG26" s="53" t="str">
        <f t="shared" si="1"/>
        <v/>
      </c>
      <c r="AH26" s="16"/>
    </row>
    <row r="27" spans="1:34" ht="12" customHeight="1">
      <c r="A27" s="346">
        <v>19</v>
      </c>
      <c r="B27" s="347"/>
      <c r="C27" s="113"/>
      <c r="D27" s="223"/>
      <c r="E27" s="247"/>
      <c r="F27" s="225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  <c r="R27" s="181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54" t="str">
        <f t="shared" si="0"/>
        <v/>
      </c>
      <c r="AG27" s="53" t="str">
        <f t="shared" si="1"/>
        <v/>
      </c>
      <c r="AH27" s="16"/>
    </row>
    <row r="28" spans="1:34" ht="12" customHeight="1">
      <c r="A28" s="348">
        <v>20</v>
      </c>
      <c r="B28" s="349"/>
      <c r="C28" s="116"/>
      <c r="D28" s="117"/>
      <c r="E28" s="171"/>
      <c r="F28" s="226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9"/>
      <c r="R28" s="182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54" t="str">
        <f t="shared" si="0"/>
        <v/>
      </c>
      <c r="AG28" s="53" t="str">
        <f t="shared" si="1"/>
        <v/>
      </c>
      <c r="AH28" s="16"/>
    </row>
    <row r="29" spans="1:34" ht="12" customHeight="1">
      <c r="A29" s="346">
        <v>21</v>
      </c>
      <c r="B29" s="347"/>
      <c r="C29" s="113"/>
      <c r="D29" s="223"/>
      <c r="E29" s="247"/>
      <c r="F29" s="225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5"/>
      <c r="R29" s="181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54" t="str">
        <f t="shared" si="0"/>
        <v/>
      </c>
      <c r="AG29" s="53" t="str">
        <f t="shared" si="1"/>
        <v/>
      </c>
      <c r="AH29" s="16"/>
    </row>
    <row r="30" spans="1:34" ht="12" customHeight="1">
      <c r="A30" s="348">
        <v>22</v>
      </c>
      <c r="B30" s="349"/>
      <c r="C30" s="116"/>
      <c r="D30" s="117"/>
      <c r="E30" s="171"/>
      <c r="F30" s="226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9"/>
      <c r="R30" s="182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54" t="str">
        <f t="shared" si="0"/>
        <v/>
      </c>
      <c r="AG30" s="53" t="str">
        <f t="shared" si="1"/>
        <v/>
      </c>
      <c r="AH30" s="16"/>
    </row>
    <row r="31" spans="1:34" ht="12" customHeight="1">
      <c r="A31" s="346">
        <v>23</v>
      </c>
      <c r="B31" s="347"/>
      <c r="C31" s="113"/>
      <c r="D31" s="223"/>
      <c r="E31" s="247"/>
      <c r="F31" s="225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5"/>
      <c r="R31" s="181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54" t="str">
        <f t="shared" si="0"/>
        <v/>
      </c>
      <c r="AG31" s="53" t="str">
        <f t="shared" si="1"/>
        <v/>
      </c>
      <c r="AH31" s="16"/>
    </row>
    <row r="32" spans="1:34" ht="12" customHeight="1">
      <c r="A32" s="348">
        <v>24</v>
      </c>
      <c r="B32" s="349"/>
      <c r="C32" s="116"/>
      <c r="D32" s="117"/>
      <c r="E32" s="171"/>
      <c r="F32" s="226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9"/>
      <c r="R32" s="182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54" t="str">
        <f t="shared" si="0"/>
        <v/>
      </c>
      <c r="AG32" s="53" t="str">
        <f t="shared" si="1"/>
        <v/>
      </c>
      <c r="AH32" s="16"/>
    </row>
    <row r="33" spans="1:34" ht="12" customHeight="1">
      <c r="A33" s="346">
        <v>25</v>
      </c>
      <c r="B33" s="347"/>
      <c r="C33" s="113"/>
      <c r="D33" s="223"/>
      <c r="E33" s="247"/>
      <c r="F33" s="225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5"/>
      <c r="R33" s="181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54" t="str">
        <f t="shared" si="0"/>
        <v/>
      </c>
      <c r="AG33" s="53" t="str">
        <f t="shared" si="1"/>
        <v/>
      </c>
      <c r="AH33" s="16"/>
    </row>
    <row r="34" spans="1:34" ht="12" customHeight="1">
      <c r="A34" s="348">
        <v>26</v>
      </c>
      <c r="B34" s="349"/>
      <c r="C34" s="116"/>
      <c r="D34" s="117"/>
      <c r="E34" s="171"/>
      <c r="F34" s="226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9"/>
      <c r="R34" s="182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54" t="str">
        <f t="shared" si="0"/>
        <v/>
      </c>
      <c r="AG34" s="53" t="str">
        <f t="shared" si="1"/>
        <v/>
      </c>
      <c r="AH34" s="16"/>
    </row>
    <row r="35" spans="1:34" ht="12" customHeight="1">
      <c r="A35" s="346">
        <v>27</v>
      </c>
      <c r="B35" s="347"/>
      <c r="C35" s="113"/>
      <c r="D35" s="223"/>
      <c r="E35" s="247"/>
      <c r="F35" s="225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181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54" t="str">
        <f t="shared" si="0"/>
        <v/>
      </c>
      <c r="AG35" s="53" t="str">
        <f t="shared" si="1"/>
        <v/>
      </c>
      <c r="AH35" s="16"/>
    </row>
    <row r="36" spans="1:34" ht="12" customHeight="1">
      <c r="A36" s="348">
        <v>28</v>
      </c>
      <c r="B36" s="349"/>
      <c r="C36" s="116"/>
      <c r="D36" s="117"/>
      <c r="E36" s="171"/>
      <c r="F36" s="226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82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54" t="str">
        <f t="shared" si="0"/>
        <v/>
      </c>
      <c r="AG36" s="53" t="str">
        <f t="shared" si="1"/>
        <v/>
      </c>
      <c r="AH36" s="16"/>
    </row>
    <row r="37" spans="1:34" ht="12" customHeight="1">
      <c r="A37" s="346">
        <v>29</v>
      </c>
      <c r="B37" s="347"/>
      <c r="C37" s="113"/>
      <c r="D37" s="223"/>
      <c r="E37" s="247"/>
      <c r="F37" s="225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5"/>
      <c r="R37" s="181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54" t="str">
        <f t="shared" si="0"/>
        <v/>
      </c>
      <c r="AG37" s="53" t="str">
        <f t="shared" si="1"/>
        <v/>
      </c>
      <c r="AH37" s="16"/>
    </row>
    <row r="38" spans="1:34" ht="12" customHeight="1">
      <c r="A38" s="348">
        <v>30</v>
      </c>
      <c r="B38" s="349"/>
      <c r="C38" s="116"/>
      <c r="D38" s="117"/>
      <c r="E38" s="171"/>
      <c r="F38" s="226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82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54" t="str">
        <f t="shared" si="0"/>
        <v/>
      </c>
      <c r="AG38" s="53" t="str">
        <f t="shared" si="1"/>
        <v/>
      </c>
      <c r="AH38" s="16"/>
    </row>
    <row r="39" spans="1:34" ht="12" customHeight="1">
      <c r="A39" s="346">
        <v>31</v>
      </c>
      <c r="B39" s="347"/>
      <c r="C39" s="113"/>
      <c r="D39" s="223"/>
      <c r="E39" s="247"/>
      <c r="F39" s="225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81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54" t="str">
        <f t="shared" si="0"/>
        <v/>
      </c>
      <c r="AG39" s="53" t="str">
        <f t="shared" si="1"/>
        <v/>
      </c>
      <c r="AH39" s="16"/>
    </row>
    <row r="40" spans="1:34" ht="12" customHeight="1">
      <c r="A40" s="348">
        <v>32</v>
      </c>
      <c r="B40" s="349"/>
      <c r="C40" s="116"/>
      <c r="D40" s="117"/>
      <c r="E40" s="171"/>
      <c r="F40" s="226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  <c r="R40" s="182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54" t="str">
        <f t="shared" si="0"/>
        <v/>
      </c>
      <c r="AG40" s="53" t="str">
        <f t="shared" si="1"/>
        <v/>
      </c>
      <c r="AH40" s="16"/>
    </row>
    <row r="41" spans="1:34" ht="12" customHeight="1">
      <c r="A41" s="346">
        <v>33</v>
      </c>
      <c r="B41" s="347"/>
      <c r="C41" s="113"/>
      <c r="D41" s="223"/>
      <c r="E41" s="247"/>
      <c r="F41" s="225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181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54" t="str">
        <f t="shared" si="0"/>
        <v/>
      </c>
      <c r="AG41" s="53" t="str">
        <f t="shared" si="1"/>
        <v/>
      </c>
      <c r="AH41" s="16"/>
    </row>
    <row r="42" spans="1:34" ht="12" customHeight="1">
      <c r="A42" s="348">
        <v>34</v>
      </c>
      <c r="B42" s="349"/>
      <c r="C42" s="116"/>
      <c r="D42" s="117"/>
      <c r="E42" s="171"/>
      <c r="F42" s="226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19"/>
      <c r="R42" s="182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54" t="str">
        <f t="shared" si="0"/>
        <v/>
      </c>
      <c r="AG42" s="53" t="str">
        <f t="shared" si="1"/>
        <v/>
      </c>
      <c r="AH42" s="16"/>
    </row>
    <row r="43" spans="1:34" ht="12" customHeight="1">
      <c r="A43" s="346"/>
      <c r="B43" s="347"/>
      <c r="C43" s="113"/>
      <c r="D43" s="223"/>
      <c r="E43" s="247"/>
      <c r="F43" s="227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5"/>
      <c r="R43" s="181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54" t="str">
        <f t="shared" si="0"/>
        <v/>
      </c>
      <c r="AG43" s="53" t="str">
        <f t="shared" si="1"/>
        <v/>
      </c>
      <c r="AH43" s="16"/>
    </row>
    <row r="44" spans="1:34" ht="12" customHeight="1">
      <c r="A44" s="348"/>
      <c r="B44" s="349"/>
      <c r="C44" s="116"/>
      <c r="D44" s="117"/>
      <c r="E44" s="171"/>
      <c r="F44" s="116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9"/>
      <c r="R44" s="182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54" t="str">
        <f t="shared" si="0"/>
        <v/>
      </c>
      <c r="AG44" s="53" t="str">
        <f t="shared" si="1"/>
        <v/>
      </c>
      <c r="AH44" s="16"/>
    </row>
    <row r="45" spans="1:34" ht="15.75" customHeight="1">
      <c r="A45" s="365" t="s">
        <v>0</v>
      </c>
      <c r="B45" s="366"/>
      <c r="C45" s="366"/>
      <c r="D45" s="366"/>
      <c r="E45" s="366"/>
      <c r="F45" s="367"/>
      <c r="G45" s="120">
        <f>IF(OR(G7="",COUNTIF(G9:G44,"&gt;"&amp;G7)&gt;0),"H",SUM(G9:G44))</f>
        <v>0</v>
      </c>
      <c r="H45" s="120">
        <f>IF(OR(H7="",COUNTIF(H9:H44,"&gt;"&amp;H7)&gt;0),"H",SUM(H9:H44))</f>
        <v>0</v>
      </c>
      <c r="I45" s="120">
        <f t="shared" ref="I45:AE45" si="2">IF(OR(I7="",COUNTIF(I9:I44,"&gt;"&amp;I7)&gt;0),"H",SUM(I9:I44))</f>
        <v>0</v>
      </c>
      <c r="J45" s="120">
        <f t="shared" si="2"/>
        <v>0</v>
      </c>
      <c r="K45" s="120">
        <f t="shared" si="2"/>
        <v>0</v>
      </c>
      <c r="L45" s="120">
        <f t="shared" si="2"/>
        <v>0</v>
      </c>
      <c r="M45" s="120">
        <f t="shared" si="2"/>
        <v>0</v>
      </c>
      <c r="N45" s="120">
        <f t="shared" si="2"/>
        <v>0</v>
      </c>
      <c r="O45" s="120">
        <f t="shared" si="2"/>
        <v>0</v>
      </c>
      <c r="P45" s="120">
        <f t="shared" si="2"/>
        <v>0</v>
      </c>
      <c r="Q45" s="120">
        <f t="shared" si="2"/>
        <v>0</v>
      </c>
      <c r="R45" s="120">
        <f t="shared" si="2"/>
        <v>0</v>
      </c>
      <c r="S45" s="120">
        <f t="shared" si="2"/>
        <v>0</v>
      </c>
      <c r="T45" s="120">
        <f t="shared" si="2"/>
        <v>0</v>
      </c>
      <c r="U45" s="120">
        <f t="shared" si="2"/>
        <v>0</v>
      </c>
      <c r="V45" s="120">
        <f t="shared" si="2"/>
        <v>0</v>
      </c>
      <c r="W45" s="120">
        <f t="shared" si="2"/>
        <v>0</v>
      </c>
      <c r="X45" s="120">
        <f t="shared" si="2"/>
        <v>0</v>
      </c>
      <c r="Y45" s="120">
        <f t="shared" si="2"/>
        <v>0</v>
      </c>
      <c r="Z45" s="120">
        <f t="shared" si="2"/>
        <v>0</v>
      </c>
      <c r="AA45" s="120">
        <f t="shared" si="2"/>
        <v>0</v>
      </c>
      <c r="AB45" s="120">
        <f t="shared" si="2"/>
        <v>0</v>
      </c>
      <c r="AC45" s="120">
        <f t="shared" si="2"/>
        <v>0</v>
      </c>
      <c r="AD45" s="120">
        <f t="shared" si="2"/>
        <v>0</v>
      </c>
      <c r="AE45" s="120">
        <f t="shared" si="2"/>
        <v>0</v>
      </c>
      <c r="AF45" s="54">
        <f>IF(SUM(G45:AE45)=SUM(AF9:AF44),SUM(G45:AE45),"hata var")</f>
        <v>0</v>
      </c>
      <c r="AG45" s="241">
        <f>ROUND(AF45,0)</f>
        <v>0</v>
      </c>
      <c r="AH45" s="16"/>
    </row>
    <row r="46" spans="1:34" ht="14.25">
      <c r="A46" s="365" t="s">
        <v>2</v>
      </c>
      <c r="B46" s="366"/>
      <c r="C46" s="366"/>
      <c r="D46" s="366"/>
      <c r="E46" s="366"/>
      <c r="F46" s="367"/>
      <c r="G46" s="246" t="str">
        <f>IF(COUNTBLANK(G9:G44)=ROWS(G9:G44)," ",AVERAGE(G9:G44)*(100/G7))</f>
        <v xml:space="preserve"> </v>
      </c>
      <c r="H46" s="246" t="str">
        <f t="shared" ref="H46:AE46" si="3">IF(COUNTBLANK(H9:H44)=ROWS(H9:H44)," ",AVERAGE(H9:H44)*(100/H7))</f>
        <v xml:space="preserve"> </v>
      </c>
      <c r="I46" s="246" t="str">
        <f t="shared" si="3"/>
        <v xml:space="preserve"> </v>
      </c>
      <c r="J46" s="246" t="str">
        <f t="shared" si="3"/>
        <v xml:space="preserve"> </v>
      </c>
      <c r="K46" s="246" t="str">
        <f t="shared" si="3"/>
        <v xml:space="preserve"> </v>
      </c>
      <c r="L46" s="246" t="str">
        <f t="shared" si="3"/>
        <v xml:space="preserve"> </v>
      </c>
      <c r="M46" s="246" t="str">
        <f t="shared" si="3"/>
        <v xml:space="preserve"> </v>
      </c>
      <c r="N46" s="246" t="str">
        <f t="shared" si="3"/>
        <v xml:space="preserve"> </v>
      </c>
      <c r="O46" s="246" t="str">
        <f t="shared" si="3"/>
        <v xml:space="preserve"> </v>
      </c>
      <c r="P46" s="246" t="str">
        <f t="shared" si="3"/>
        <v xml:space="preserve"> </v>
      </c>
      <c r="Q46" s="246" t="str">
        <f t="shared" si="3"/>
        <v xml:space="preserve"> </v>
      </c>
      <c r="R46" s="246" t="str">
        <f t="shared" si="3"/>
        <v xml:space="preserve"> </v>
      </c>
      <c r="S46" s="246" t="str">
        <f t="shared" si="3"/>
        <v xml:space="preserve"> </v>
      </c>
      <c r="T46" s="246" t="str">
        <f t="shared" si="3"/>
        <v xml:space="preserve"> </v>
      </c>
      <c r="U46" s="246" t="str">
        <f t="shared" si="3"/>
        <v xml:space="preserve"> </v>
      </c>
      <c r="V46" s="246" t="str">
        <f t="shared" si="3"/>
        <v xml:space="preserve"> </v>
      </c>
      <c r="W46" s="246" t="str">
        <f t="shared" si="3"/>
        <v xml:space="preserve"> </v>
      </c>
      <c r="X46" s="246" t="str">
        <f t="shared" si="3"/>
        <v xml:space="preserve"> </v>
      </c>
      <c r="Y46" s="246" t="str">
        <f t="shared" si="3"/>
        <v xml:space="preserve"> </v>
      </c>
      <c r="Z46" s="246" t="str">
        <f t="shared" si="3"/>
        <v xml:space="preserve"> </v>
      </c>
      <c r="AA46" s="246" t="str">
        <f t="shared" si="3"/>
        <v xml:space="preserve"> </v>
      </c>
      <c r="AB46" s="246" t="str">
        <f t="shared" si="3"/>
        <v xml:space="preserve"> </v>
      </c>
      <c r="AC46" s="246" t="str">
        <f t="shared" si="3"/>
        <v xml:space="preserve"> </v>
      </c>
      <c r="AD46" s="246" t="str">
        <f t="shared" si="3"/>
        <v xml:space="preserve"> </v>
      </c>
      <c r="AE46" s="246" t="str">
        <f t="shared" si="3"/>
        <v xml:space="preserve"> </v>
      </c>
      <c r="AF46" s="245" t="e">
        <f>IF(OR(G46="0",G46=""),"0",ROUND(AVERAGE(G46:AE46),1))</f>
        <v>#DIV/0!</v>
      </c>
      <c r="AG46" s="242" t="e">
        <f>AF46</f>
        <v>#DIV/0!</v>
      </c>
      <c r="AH46" s="16"/>
    </row>
    <row r="47" spans="1:34" s="28" customFormat="1" ht="13.5">
      <c r="A47" s="337" t="s">
        <v>117</v>
      </c>
      <c r="B47" s="338"/>
      <c r="C47" s="338"/>
      <c r="D47" s="338"/>
      <c r="E47" s="338"/>
      <c r="F47" s="339"/>
      <c r="G47" s="214" t="str">
        <f>IF(COUNTBLANK(G9:G44)=ROWS(G9:G44)," ",AVERAGE(G9:G44))</f>
        <v xml:space="preserve"> </v>
      </c>
      <c r="H47" s="215" t="str">
        <f t="shared" ref="H47:O47" si="4">IF(COUNTBLANK(H9:H44)=ROWS(H9:H44)," ",AVERAGE(H9:H44))</f>
        <v xml:space="preserve"> </v>
      </c>
      <c r="I47" s="215" t="str">
        <f t="shared" si="4"/>
        <v xml:space="preserve"> </v>
      </c>
      <c r="J47" s="215" t="str">
        <f t="shared" si="4"/>
        <v xml:space="preserve"> </v>
      </c>
      <c r="K47" s="215" t="str">
        <f t="shared" si="4"/>
        <v xml:space="preserve"> </v>
      </c>
      <c r="L47" s="215" t="str">
        <f t="shared" si="4"/>
        <v xml:space="preserve"> </v>
      </c>
      <c r="M47" s="215" t="str">
        <f t="shared" si="4"/>
        <v xml:space="preserve"> </v>
      </c>
      <c r="N47" s="215" t="str">
        <f t="shared" si="4"/>
        <v xml:space="preserve"> </v>
      </c>
      <c r="O47" s="215" t="str">
        <f t="shared" si="4"/>
        <v xml:space="preserve"> </v>
      </c>
      <c r="P47" s="215" t="str">
        <f>IF(COUNTBLANK(P9:P44)=ROWS(P9:P44)," ",AVERAGE(P9:P44))</f>
        <v xml:space="preserve"> </v>
      </c>
      <c r="Q47" s="215" t="str">
        <f>IF(COUNTBLANK(Q9:Q44)=ROWS(Q9:Q44)," ",AVERAGE(Q9:Q44))</f>
        <v xml:space="preserve"> </v>
      </c>
      <c r="R47" s="215" t="str">
        <f>IF(COUNTBLANK(R9:R44)=ROWS(R9:R44)," ",AVERAGE(R9:R44))</f>
        <v xml:space="preserve"> </v>
      </c>
      <c r="S47" s="215" t="str">
        <f t="shared" ref="S47:AD47" si="5">IF(COUNTBLANK(S9:S44)=ROWS(S9:S44)," ",AVERAGE(S9:S44))</f>
        <v xml:space="preserve"> </v>
      </c>
      <c r="T47" s="215" t="str">
        <f t="shared" si="5"/>
        <v xml:space="preserve"> </v>
      </c>
      <c r="U47" s="215" t="str">
        <f t="shared" si="5"/>
        <v xml:space="preserve"> </v>
      </c>
      <c r="V47" s="215" t="str">
        <f t="shared" si="5"/>
        <v xml:space="preserve"> </v>
      </c>
      <c r="W47" s="215" t="str">
        <f t="shared" si="5"/>
        <v xml:space="preserve"> </v>
      </c>
      <c r="X47" s="215" t="str">
        <f t="shared" si="5"/>
        <v xml:space="preserve"> </v>
      </c>
      <c r="Y47" s="215" t="str">
        <f t="shared" si="5"/>
        <v xml:space="preserve"> </v>
      </c>
      <c r="Z47" s="215" t="str">
        <f t="shared" si="5"/>
        <v xml:space="preserve"> </v>
      </c>
      <c r="AA47" s="215" t="str">
        <f t="shared" si="5"/>
        <v xml:space="preserve"> </v>
      </c>
      <c r="AB47" s="215" t="str">
        <f t="shared" si="5"/>
        <v xml:space="preserve"> </v>
      </c>
      <c r="AC47" s="215" t="str">
        <f t="shared" si="5"/>
        <v xml:space="preserve"> </v>
      </c>
      <c r="AD47" s="215" t="str">
        <f t="shared" si="5"/>
        <v xml:space="preserve"> </v>
      </c>
      <c r="AE47" s="215" t="str">
        <f>IF(COUNTBLANK(AE9:AE44)=ROWS(AE9:AE44)," ",AVERAGE(AE9:AE44))</f>
        <v xml:space="preserve"> </v>
      </c>
      <c r="AF47" s="243" t="e">
        <f>IF(COUNTIF(AF9:AF44," ")=ROWS(AF9:AF44)," ",AVERAGE(AF9:AF44))</f>
        <v>#DIV/0!</v>
      </c>
      <c r="AG47" s="244" t="e">
        <f>IF(COUNTIF(AG9:AG44," ")=ROWS(AG9:AG44)," ",AVERAGE(AG9:AG44))</f>
        <v>#DIV/0!</v>
      </c>
    </row>
    <row r="48" spans="1:34" s="28" customFormat="1">
      <c r="A48" s="340" t="s">
        <v>131</v>
      </c>
      <c r="B48" s="341"/>
      <c r="C48" s="341"/>
      <c r="D48" s="341"/>
      <c r="E48" s="341"/>
      <c r="F48" s="342"/>
      <c r="G48" s="216" t="str">
        <f>IF(COUNTBLANK(G9:G44)=ROWS(G9:G44)," ",IF(COUNTIF(G9:G44,G7:G7)=0,"YOK",COUNTIF(G9:G44,G7)))</f>
        <v xml:space="preserve"> </v>
      </c>
      <c r="H48" s="217" t="str">
        <f t="shared" ref="H48:AE48" si="6">IF(COUNTBLANK(H9:H44)=ROWS(H9:H44)," ",IF(COUNTIF(H9:H44,H7:H7)=0,"YOK",COUNTIF(H9:H44,H7)))</f>
        <v xml:space="preserve"> </v>
      </c>
      <c r="I48" s="217" t="str">
        <f t="shared" si="6"/>
        <v xml:space="preserve"> </v>
      </c>
      <c r="J48" s="217" t="str">
        <f t="shared" si="6"/>
        <v xml:space="preserve"> </v>
      </c>
      <c r="K48" s="217" t="str">
        <f t="shared" si="6"/>
        <v xml:space="preserve"> </v>
      </c>
      <c r="L48" s="217" t="str">
        <f t="shared" si="6"/>
        <v xml:space="preserve"> </v>
      </c>
      <c r="M48" s="217" t="str">
        <f t="shared" si="6"/>
        <v xml:space="preserve"> </v>
      </c>
      <c r="N48" s="217" t="str">
        <f t="shared" si="6"/>
        <v xml:space="preserve"> </v>
      </c>
      <c r="O48" s="217" t="str">
        <f t="shared" si="6"/>
        <v xml:space="preserve"> </v>
      </c>
      <c r="P48" s="217" t="str">
        <f t="shared" si="6"/>
        <v xml:space="preserve"> </v>
      </c>
      <c r="Q48" s="217" t="str">
        <f t="shared" si="6"/>
        <v xml:space="preserve"> </v>
      </c>
      <c r="R48" s="217" t="str">
        <f t="shared" si="6"/>
        <v xml:space="preserve"> </v>
      </c>
      <c r="S48" s="217" t="str">
        <f t="shared" si="6"/>
        <v xml:space="preserve"> </v>
      </c>
      <c r="T48" s="217" t="str">
        <f t="shared" si="6"/>
        <v xml:space="preserve"> </v>
      </c>
      <c r="U48" s="217" t="str">
        <f t="shared" si="6"/>
        <v xml:space="preserve"> </v>
      </c>
      <c r="V48" s="217" t="str">
        <f t="shared" si="6"/>
        <v xml:space="preserve"> </v>
      </c>
      <c r="W48" s="217" t="str">
        <f t="shared" si="6"/>
        <v xml:space="preserve"> </v>
      </c>
      <c r="X48" s="217" t="str">
        <f t="shared" si="6"/>
        <v xml:space="preserve"> </v>
      </c>
      <c r="Y48" s="217" t="str">
        <f t="shared" si="6"/>
        <v xml:space="preserve"> </v>
      </c>
      <c r="Z48" s="217" t="str">
        <f t="shared" si="6"/>
        <v xml:space="preserve"> </v>
      </c>
      <c r="AA48" s="217" t="str">
        <f t="shared" si="6"/>
        <v xml:space="preserve"> </v>
      </c>
      <c r="AB48" s="217" t="str">
        <f t="shared" si="6"/>
        <v xml:space="preserve"> </v>
      </c>
      <c r="AC48" s="217" t="str">
        <f t="shared" si="6"/>
        <v xml:space="preserve"> </v>
      </c>
      <c r="AD48" s="217" t="str">
        <f t="shared" si="6"/>
        <v xml:space="preserve"> </v>
      </c>
      <c r="AE48" s="217" t="str">
        <f t="shared" si="6"/>
        <v xml:space="preserve"> </v>
      </c>
      <c r="AF48" s="400"/>
      <c r="AG48" s="361"/>
    </row>
    <row r="49" spans="1:34" s="28" customFormat="1" ht="13.5">
      <c r="A49" s="343" t="s">
        <v>132</v>
      </c>
      <c r="B49" s="344"/>
      <c r="C49" s="344"/>
      <c r="D49" s="344"/>
      <c r="E49" s="344"/>
      <c r="F49" s="345"/>
      <c r="G49" s="218" t="str">
        <f>IF(COUNTBLANK(G9:G44)=ROWS(G9:G44)," ",IF(COUNTIF(G9:G44,0)=0,"YOK",COUNTIF(G9:G44,0)))</f>
        <v xml:space="preserve"> </v>
      </c>
      <c r="H49" s="219" t="str">
        <f t="shared" ref="H49:AE49" si="7">IF(COUNTBLANK(H9:H44)=ROWS(H9:H44)," ",IF(COUNTIF(H9:H44,0)=0,"YOK",COUNTIF(H9:H44,0)))</f>
        <v xml:space="preserve"> </v>
      </c>
      <c r="I49" s="219" t="str">
        <f t="shared" si="7"/>
        <v xml:space="preserve"> </v>
      </c>
      <c r="J49" s="219" t="str">
        <f t="shared" si="7"/>
        <v xml:space="preserve"> </v>
      </c>
      <c r="K49" s="219" t="str">
        <f t="shared" si="7"/>
        <v xml:space="preserve"> </v>
      </c>
      <c r="L49" s="219" t="str">
        <f t="shared" si="7"/>
        <v xml:space="preserve"> </v>
      </c>
      <c r="M49" s="219" t="str">
        <f t="shared" si="7"/>
        <v xml:space="preserve"> </v>
      </c>
      <c r="N49" s="219" t="str">
        <f t="shared" si="7"/>
        <v xml:space="preserve"> </v>
      </c>
      <c r="O49" s="219" t="str">
        <f t="shared" si="7"/>
        <v xml:space="preserve"> </v>
      </c>
      <c r="P49" s="219" t="str">
        <f t="shared" si="7"/>
        <v xml:space="preserve"> </v>
      </c>
      <c r="Q49" s="219" t="str">
        <f t="shared" si="7"/>
        <v xml:space="preserve"> </v>
      </c>
      <c r="R49" s="219" t="str">
        <f t="shared" si="7"/>
        <v xml:space="preserve"> </v>
      </c>
      <c r="S49" s="219" t="str">
        <f t="shared" si="7"/>
        <v xml:space="preserve"> </v>
      </c>
      <c r="T49" s="219" t="str">
        <f t="shared" si="7"/>
        <v xml:space="preserve"> </v>
      </c>
      <c r="U49" s="219" t="str">
        <f t="shared" si="7"/>
        <v xml:space="preserve"> </v>
      </c>
      <c r="V49" s="219" t="str">
        <f t="shared" si="7"/>
        <v xml:space="preserve"> </v>
      </c>
      <c r="W49" s="219" t="str">
        <f t="shared" si="7"/>
        <v xml:space="preserve"> </v>
      </c>
      <c r="X49" s="219" t="str">
        <f t="shared" si="7"/>
        <v xml:space="preserve"> </v>
      </c>
      <c r="Y49" s="219" t="str">
        <f t="shared" si="7"/>
        <v xml:space="preserve"> </v>
      </c>
      <c r="Z49" s="219" t="str">
        <f t="shared" si="7"/>
        <v xml:space="preserve"> </v>
      </c>
      <c r="AA49" s="219" t="str">
        <f t="shared" si="7"/>
        <v xml:space="preserve"> </v>
      </c>
      <c r="AB49" s="219" t="str">
        <f t="shared" si="7"/>
        <v xml:space="preserve"> </v>
      </c>
      <c r="AC49" s="219" t="str">
        <f t="shared" si="7"/>
        <v xml:space="preserve"> </v>
      </c>
      <c r="AD49" s="219" t="str">
        <f t="shared" si="7"/>
        <v xml:space="preserve"> </v>
      </c>
      <c r="AE49" s="219" t="str">
        <f t="shared" si="7"/>
        <v xml:space="preserve"> </v>
      </c>
      <c r="AF49" s="401"/>
      <c r="AG49" s="362"/>
    </row>
    <row r="50" spans="1:34" s="28" customFormat="1" ht="10.5" customHeight="1">
      <c r="A50" s="29"/>
      <c r="B50" s="29"/>
      <c r="C50" s="29"/>
      <c r="D50" s="29"/>
      <c r="E50" s="29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9"/>
      <c r="AE50" s="150"/>
    </row>
    <row r="51" spans="1:34" ht="22.5" customHeight="1">
      <c r="A51" s="360" t="s">
        <v>9</v>
      </c>
      <c r="B51" s="360"/>
      <c r="C51" s="360"/>
      <c r="D51" s="360"/>
      <c r="E51" s="360"/>
      <c r="F51" s="360"/>
      <c r="G51" s="360"/>
      <c r="H51" s="360"/>
      <c r="I51" s="360"/>
      <c r="J51" s="360"/>
      <c r="K51" s="360"/>
      <c r="L51" s="360"/>
      <c r="M51" s="360"/>
      <c r="N51" s="360"/>
      <c r="O51" s="360"/>
      <c r="P51" s="360"/>
      <c r="Q51" s="360"/>
      <c r="R51" s="360"/>
      <c r="S51" s="360"/>
      <c r="T51" s="360"/>
      <c r="U51" s="360"/>
      <c r="V51" s="360"/>
      <c r="W51" s="360"/>
      <c r="X51" s="360"/>
      <c r="Y51" s="360"/>
      <c r="Z51" s="360"/>
      <c r="AA51" s="360"/>
      <c r="AB51" s="360"/>
      <c r="AC51" s="360"/>
      <c r="AD51" s="360"/>
      <c r="AE51" s="360"/>
      <c r="AF51" s="360"/>
      <c r="AG51" s="360"/>
      <c r="AH51" s="16"/>
    </row>
    <row r="52" spans="1:34" ht="7.5" customHeight="1">
      <c r="A52" s="57"/>
      <c r="B52" s="57"/>
      <c r="C52" s="57"/>
      <c r="D52" s="57"/>
      <c r="E52" s="57"/>
      <c r="F52" s="57"/>
      <c r="G52" s="58">
        <v>1</v>
      </c>
      <c r="H52" s="58">
        <v>2</v>
      </c>
      <c r="I52" s="58">
        <v>3</v>
      </c>
      <c r="J52" s="58">
        <v>4</v>
      </c>
      <c r="K52" s="58">
        <v>5</v>
      </c>
      <c r="L52" s="58">
        <v>6</v>
      </c>
      <c r="M52" s="58">
        <v>7</v>
      </c>
      <c r="N52" s="58">
        <v>8</v>
      </c>
      <c r="O52" s="58">
        <v>9</v>
      </c>
      <c r="P52" s="58">
        <v>10</v>
      </c>
      <c r="Q52" s="58">
        <v>11</v>
      </c>
      <c r="R52" s="58">
        <v>12</v>
      </c>
      <c r="S52" s="58">
        <v>13</v>
      </c>
      <c r="T52" s="58">
        <v>14</v>
      </c>
      <c r="U52" s="58">
        <v>15</v>
      </c>
      <c r="V52" s="58">
        <v>16</v>
      </c>
      <c r="W52" s="58">
        <v>17</v>
      </c>
      <c r="X52" s="58">
        <v>18</v>
      </c>
      <c r="Y52" s="58">
        <v>19</v>
      </c>
      <c r="Z52" s="58">
        <v>20</v>
      </c>
      <c r="AA52" s="58">
        <v>21</v>
      </c>
      <c r="AB52" s="58">
        <v>22</v>
      </c>
      <c r="AC52" s="58">
        <v>23</v>
      </c>
      <c r="AD52" s="58">
        <v>24</v>
      </c>
      <c r="AE52" s="58">
        <v>25</v>
      </c>
      <c r="AF52" s="58"/>
      <c r="AG52" s="58"/>
      <c r="AH52" s="64"/>
    </row>
    <row r="53" spans="1:34" ht="15" customHeight="1">
      <c r="A53" s="59"/>
      <c r="B53" s="60"/>
      <c r="C53" s="60"/>
      <c r="D53" s="60" t="s">
        <v>7</v>
      </c>
      <c r="E53" s="60"/>
      <c r="F53" s="60"/>
      <c r="G53" s="61">
        <f>IF(OR(G45="",G45="H"),0,100)</f>
        <v>100</v>
      </c>
      <c r="H53" s="61">
        <f t="shared" ref="H53:AE53" si="8">IF(OR(H45="",H45="H"),0,100)</f>
        <v>100</v>
      </c>
      <c r="I53" s="61">
        <f t="shared" si="8"/>
        <v>100</v>
      </c>
      <c r="J53" s="61">
        <f t="shared" si="8"/>
        <v>100</v>
      </c>
      <c r="K53" s="61">
        <f t="shared" si="8"/>
        <v>100</v>
      </c>
      <c r="L53" s="61">
        <f t="shared" si="8"/>
        <v>100</v>
      </c>
      <c r="M53" s="61">
        <f t="shared" si="8"/>
        <v>100</v>
      </c>
      <c r="N53" s="61">
        <f t="shared" si="8"/>
        <v>100</v>
      </c>
      <c r="O53" s="61">
        <f t="shared" si="8"/>
        <v>100</v>
      </c>
      <c r="P53" s="61">
        <f t="shared" si="8"/>
        <v>100</v>
      </c>
      <c r="Q53" s="61">
        <f t="shared" si="8"/>
        <v>100</v>
      </c>
      <c r="R53" s="61" t="e">
        <f>IF(OR(#REF!="",#REF!="H"),0,100)</f>
        <v>#REF!</v>
      </c>
      <c r="S53" s="61">
        <f t="shared" si="8"/>
        <v>100</v>
      </c>
      <c r="T53" s="61">
        <f t="shared" si="8"/>
        <v>100</v>
      </c>
      <c r="U53" s="61">
        <f t="shared" si="8"/>
        <v>100</v>
      </c>
      <c r="V53" s="61">
        <f t="shared" si="8"/>
        <v>100</v>
      </c>
      <c r="W53" s="61">
        <f t="shared" si="8"/>
        <v>100</v>
      </c>
      <c r="X53" s="61">
        <f t="shared" si="8"/>
        <v>100</v>
      </c>
      <c r="Y53" s="61">
        <f t="shared" si="8"/>
        <v>100</v>
      </c>
      <c r="Z53" s="61">
        <f t="shared" si="8"/>
        <v>100</v>
      </c>
      <c r="AA53" s="61">
        <f t="shared" si="8"/>
        <v>100</v>
      </c>
      <c r="AB53" s="61">
        <f t="shared" si="8"/>
        <v>100</v>
      </c>
      <c r="AC53" s="61">
        <f t="shared" si="8"/>
        <v>100</v>
      </c>
      <c r="AD53" s="61">
        <f t="shared" si="8"/>
        <v>100</v>
      </c>
      <c r="AE53" s="61">
        <f t="shared" si="8"/>
        <v>100</v>
      </c>
      <c r="AF53" s="61"/>
      <c r="AG53" s="61"/>
      <c r="AH53" s="72"/>
    </row>
    <row r="54" spans="1:34" ht="14.25" customHeight="1">
      <c r="A54" s="59"/>
      <c r="B54" s="62"/>
      <c r="C54" s="62"/>
      <c r="D54" s="62" t="s">
        <v>8</v>
      </c>
      <c r="E54" s="62"/>
      <c r="F54" s="62"/>
      <c r="G54" s="63" t="str">
        <f t="shared" ref="G54:AE54" si="9">IF(G46="",0,G46)</f>
        <v xml:space="preserve"> </v>
      </c>
      <c r="H54" s="63" t="str">
        <f t="shared" si="9"/>
        <v xml:space="preserve"> </v>
      </c>
      <c r="I54" s="63" t="str">
        <f t="shared" si="9"/>
        <v xml:space="preserve"> </v>
      </c>
      <c r="J54" s="63" t="str">
        <f t="shared" si="9"/>
        <v xml:space="preserve"> </v>
      </c>
      <c r="K54" s="63" t="str">
        <f t="shared" si="9"/>
        <v xml:space="preserve"> </v>
      </c>
      <c r="L54" s="63" t="str">
        <f t="shared" si="9"/>
        <v xml:space="preserve"> </v>
      </c>
      <c r="M54" s="63" t="str">
        <f t="shared" si="9"/>
        <v xml:space="preserve"> </v>
      </c>
      <c r="N54" s="63" t="str">
        <f t="shared" si="9"/>
        <v xml:space="preserve"> </v>
      </c>
      <c r="O54" s="63" t="str">
        <f t="shared" si="9"/>
        <v xml:space="preserve"> </v>
      </c>
      <c r="P54" s="63" t="str">
        <f t="shared" si="9"/>
        <v xml:space="preserve"> </v>
      </c>
      <c r="Q54" s="63" t="str">
        <f t="shared" si="9"/>
        <v xml:space="preserve"> </v>
      </c>
      <c r="R54" s="63" t="e">
        <f>IF(#REF!="",0,#REF!)</f>
        <v>#REF!</v>
      </c>
      <c r="S54" s="63" t="str">
        <f t="shared" si="9"/>
        <v xml:space="preserve"> </v>
      </c>
      <c r="T54" s="63" t="str">
        <f t="shared" si="9"/>
        <v xml:space="preserve"> </v>
      </c>
      <c r="U54" s="63" t="str">
        <f t="shared" si="9"/>
        <v xml:space="preserve"> </v>
      </c>
      <c r="V54" s="63" t="str">
        <f t="shared" si="9"/>
        <v xml:space="preserve"> </v>
      </c>
      <c r="W54" s="63" t="str">
        <f t="shared" si="9"/>
        <v xml:space="preserve"> </v>
      </c>
      <c r="X54" s="63" t="str">
        <f t="shared" si="9"/>
        <v xml:space="preserve"> </v>
      </c>
      <c r="Y54" s="63" t="str">
        <f t="shared" si="9"/>
        <v xml:space="preserve"> </v>
      </c>
      <c r="Z54" s="63" t="str">
        <f t="shared" si="9"/>
        <v xml:space="preserve"> </v>
      </c>
      <c r="AA54" s="63" t="str">
        <f t="shared" si="9"/>
        <v xml:space="preserve"> </v>
      </c>
      <c r="AB54" s="63" t="str">
        <f t="shared" si="9"/>
        <v xml:space="preserve"> </v>
      </c>
      <c r="AC54" s="63" t="str">
        <f t="shared" si="9"/>
        <v xml:space="preserve"> </v>
      </c>
      <c r="AD54" s="63" t="str">
        <f t="shared" si="9"/>
        <v xml:space="preserve"> </v>
      </c>
      <c r="AE54" s="63" t="str">
        <f t="shared" si="9"/>
        <v xml:space="preserve"> </v>
      </c>
      <c r="AF54" s="63"/>
      <c r="AG54" s="63"/>
      <c r="AH54" s="73"/>
    </row>
    <row r="55" spans="1:34" ht="14.25" customHeight="1">
      <c r="A55" s="59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27"/>
    </row>
    <row r="56" spans="1:34" s="20" customFormat="1" ht="14.25" customHeight="1">
      <c r="A56" s="23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24"/>
      <c r="AH56" s="1"/>
    </row>
    <row r="57" spans="1:34" s="20" customFormat="1">
      <c r="A57" s="2"/>
      <c r="B57" s="6"/>
      <c r="C57" s="41"/>
      <c r="D57" s="41"/>
      <c r="E57" s="41"/>
      <c r="F57" s="41"/>
      <c r="G57" s="41"/>
      <c r="H57" s="41"/>
      <c r="I57" s="42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6"/>
      <c r="AH57" s="21"/>
    </row>
    <row r="58" spans="1:34" s="20" customFormat="1">
      <c r="A58" s="2"/>
      <c r="B58" s="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6"/>
      <c r="AH58" s="22"/>
    </row>
    <row r="59" spans="1:34" s="20" customFormat="1">
      <c r="A59" s="2"/>
      <c r="B59" s="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6"/>
      <c r="AH59" s="22"/>
    </row>
    <row r="60" spans="1:34" s="20" customFormat="1">
      <c r="A60" s="2"/>
      <c r="B60" s="6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6"/>
      <c r="AH60" s="22"/>
    </row>
    <row r="61" spans="1:34" s="20" customFormat="1" ht="9" customHeight="1">
      <c r="A61" s="2"/>
      <c r="B61" s="6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6"/>
      <c r="AH61" s="22"/>
    </row>
    <row r="62" spans="1:34" ht="7.5" customHeight="1">
      <c r="A62" s="128" t="s">
        <v>21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1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5"/>
      <c r="AD62" s="45"/>
      <c r="AE62" s="45"/>
      <c r="AF62" s="45"/>
      <c r="AG62" s="26"/>
      <c r="AH62" s="46"/>
    </row>
    <row r="63" spans="1:34" ht="13.5" customHeight="1">
      <c r="A63" s="44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1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5"/>
      <c r="AD63" s="45"/>
      <c r="AE63" s="45"/>
      <c r="AF63" s="45"/>
      <c r="AG63" s="26"/>
      <c r="AH63" s="46"/>
    </row>
    <row r="64" spans="1:34" ht="15">
      <c r="A64" s="65" t="s">
        <v>46</v>
      </c>
      <c r="B64" s="288"/>
      <c r="C64" s="288"/>
      <c r="D64" s="288"/>
      <c r="E64" s="288"/>
      <c r="F64" s="287" t="s">
        <v>93</v>
      </c>
      <c r="G64" s="407">
        <f>COUNTA(G9:G44)</f>
        <v>0</v>
      </c>
      <c r="H64" s="408"/>
      <c r="I64" s="79"/>
      <c r="J64" s="79"/>
      <c r="K64" s="374" t="s">
        <v>115</v>
      </c>
      <c r="L64" s="375"/>
      <c r="M64" s="375"/>
      <c r="N64" s="375"/>
      <c r="O64" s="375"/>
      <c r="P64" s="375"/>
      <c r="Q64" s="375"/>
      <c r="R64" s="375"/>
      <c r="S64" s="375"/>
      <c r="T64" s="375"/>
      <c r="U64" s="375"/>
      <c r="V64" s="376"/>
      <c r="W64" s="105"/>
      <c r="X64" s="106"/>
      <c r="Y64" s="107" t="s">
        <v>17</v>
      </c>
      <c r="Z64" s="411" t="s">
        <v>120</v>
      </c>
      <c r="AA64" s="412"/>
      <c r="AB64" s="412"/>
      <c r="AC64" s="412"/>
      <c r="AD64" s="412"/>
      <c r="AE64" s="413"/>
      <c r="AG64" s="26"/>
      <c r="AH64" s="46"/>
    </row>
    <row r="65" spans="1:34" ht="14.25">
      <c r="A65" s="66" t="s">
        <v>57</v>
      </c>
      <c r="B65" s="289"/>
      <c r="C65" s="289"/>
      <c r="D65" s="289"/>
      <c r="E65" s="289"/>
      <c r="F65" s="285" t="s">
        <v>93</v>
      </c>
      <c r="G65" s="392">
        <f>COUNTA(D9:D44)-COUNTA(G9:G44)</f>
        <v>0</v>
      </c>
      <c r="H65" s="393"/>
      <c r="I65" s="19"/>
      <c r="J65" s="30"/>
      <c r="K65" s="358" t="s">
        <v>27</v>
      </c>
      <c r="L65" s="359"/>
      <c r="M65" s="359"/>
      <c r="N65" s="359"/>
      <c r="O65" s="359"/>
      <c r="P65" s="359"/>
      <c r="Q65" s="359"/>
      <c r="R65" s="359"/>
      <c r="S65" s="363" t="s">
        <v>109</v>
      </c>
      <c r="T65" s="363"/>
      <c r="U65" s="363" t="s">
        <v>28</v>
      </c>
      <c r="V65" s="364"/>
      <c r="W65" s="105"/>
      <c r="X65" s="106"/>
      <c r="Y65" s="64" t="e">
        <f>IF(G68=": -","0",COUNTIF(AF9:AF44,"&gt;=50")*100/G64)</f>
        <v>#DIV/0!</v>
      </c>
      <c r="Z65" s="139" t="s">
        <v>18</v>
      </c>
      <c r="AA65" s="140"/>
      <c r="AB65" s="140"/>
      <c r="AC65" s="141" t="e">
        <f>"%"&amp;ROUND(Y65,0)</f>
        <v>#DIV/0!</v>
      </c>
      <c r="AD65" s="141"/>
      <c r="AE65" s="142"/>
      <c r="AG65" s="26"/>
      <c r="AH65" s="46"/>
    </row>
    <row r="66" spans="1:34" ht="14.25">
      <c r="A66" s="66" t="s">
        <v>10</v>
      </c>
      <c r="B66" s="289"/>
      <c r="C66" s="289"/>
      <c r="D66" s="289"/>
      <c r="E66" s="289"/>
      <c r="F66" s="285" t="s">
        <v>93</v>
      </c>
      <c r="G66" s="392">
        <f>COUNTIF(AF9:AF44,"&gt;=50")</f>
        <v>0</v>
      </c>
      <c r="H66" s="393"/>
      <c r="I66" s="396"/>
      <c r="J66" s="397"/>
      <c r="K66" s="179" t="s">
        <v>116</v>
      </c>
      <c r="L66" s="180"/>
      <c r="M66" s="123" t="s">
        <v>95</v>
      </c>
      <c r="N66" s="123"/>
      <c r="O66" s="124"/>
      <c r="P66" s="125" t="s">
        <v>104</v>
      </c>
      <c r="Q66" s="80"/>
      <c r="R66" s="134" t="s">
        <v>93</v>
      </c>
      <c r="S66" s="135">
        <f>COUNTIF(AF9:AF44,"&lt;50")</f>
        <v>0</v>
      </c>
      <c r="T66" s="111" t="s">
        <v>94</v>
      </c>
      <c r="U66" s="112" t="s">
        <v>92</v>
      </c>
      <c r="V66" s="156" t="e">
        <f>IF(S66=" "," ",100*S66/S71)</f>
        <v>#DIV/0!</v>
      </c>
      <c r="W66" s="94"/>
      <c r="X66" s="26"/>
      <c r="Y66" s="64" t="e">
        <f>100-Y65</f>
        <v>#DIV/0!</v>
      </c>
      <c r="Z66" s="33" t="s">
        <v>19</v>
      </c>
      <c r="AA66" s="34"/>
      <c r="AB66" s="34"/>
      <c r="AC66" s="78" t="e">
        <f>"%"&amp;ROUND(Y66,0)</f>
        <v>#DIV/0!</v>
      </c>
      <c r="AD66" s="78"/>
      <c r="AE66" s="38"/>
      <c r="AG66" s="26"/>
      <c r="AH66" s="46"/>
    </row>
    <row r="67" spans="1:34" ht="14.25">
      <c r="A67" s="66" t="s">
        <v>11</v>
      </c>
      <c r="B67" s="289"/>
      <c r="C67" s="289"/>
      <c r="D67" s="289"/>
      <c r="E67" s="289"/>
      <c r="F67" s="285" t="s">
        <v>93</v>
      </c>
      <c r="G67" s="392">
        <f>COUNTIF(AF9:AF44,"&lt;50")</f>
        <v>0</v>
      </c>
      <c r="H67" s="393"/>
      <c r="I67" s="3"/>
      <c r="J67" s="30"/>
      <c r="K67" s="179" t="s">
        <v>96</v>
      </c>
      <c r="L67" s="180"/>
      <c r="M67" s="123" t="s">
        <v>95</v>
      </c>
      <c r="N67" s="123"/>
      <c r="O67" s="124"/>
      <c r="P67" s="125" t="s">
        <v>103</v>
      </c>
      <c r="Q67" s="80"/>
      <c r="R67" s="134" t="s">
        <v>93</v>
      </c>
      <c r="S67" s="135">
        <f>(COUNTIF(AF9:AF44,"&lt;60")-(COUNTIF(AF9:AF44,"&lt;50")))</f>
        <v>0</v>
      </c>
      <c r="T67" s="111" t="s">
        <v>94</v>
      </c>
      <c r="U67" s="112" t="s">
        <v>92</v>
      </c>
      <c r="V67" s="156" t="e">
        <f>IF(S67=" "," ",100*S67/S71)</f>
        <v>#DIV/0!</v>
      </c>
      <c r="W67" s="94"/>
      <c r="X67" s="26"/>
      <c r="Y67" s="92"/>
      <c r="Z67" s="39"/>
      <c r="AA67" s="34"/>
      <c r="AB67" s="34"/>
      <c r="AC67" s="34"/>
      <c r="AD67" s="34"/>
      <c r="AE67" s="38"/>
      <c r="AG67" s="26"/>
      <c r="AH67" s="46"/>
    </row>
    <row r="68" spans="1:34" ht="14.25" customHeight="1">
      <c r="A68" s="76" t="s">
        <v>122</v>
      </c>
      <c r="B68" s="77"/>
      <c r="C68" s="77"/>
      <c r="D68" s="77"/>
      <c r="E68" s="77"/>
      <c r="F68" s="132" t="s">
        <v>93</v>
      </c>
      <c r="G68" s="403" t="str">
        <f>IF(G9="","-",COUNTIF(AF9:AF44,"&gt;=50")/M3)</f>
        <v>-</v>
      </c>
      <c r="H68" s="404"/>
      <c r="I68" s="3"/>
      <c r="J68" s="55"/>
      <c r="K68" s="179" t="s">
        <v>97</v>
      </c>
      <c r="L68" s="180"/>
      <c r="M68" s="123" t="s">
        <v>95</v>
      </c>
      <c r="N68" s="123"/>
      <c r="O68" s="124"/>
      <c r="P68" s="125" t="s">
        <v>102</v>
      </c>
      <c r="Q68" s="80"/>
      <c r="R68" s="134" t="s">
        <v>93</v>
      </c>
      <c r="S68" s="135">
        <f>(COUNTIF(AF9:AF44,"&lt;70")-(COUNTIF(AF9:AF44,"&lt;60")))</f>
        <v>0</v>
      </c>
      <c r="T68" s="111" t="s">
        <v>94</v>
      </c>
      <c r="U68" s="112" t="s">
        <v>92</v>
      </c>
      <c r="V68" s="156" t="e">
        <f>IF(S68=" "," ",100*S68/S71)</f>
        <v>#DIV/0!</v>
      </c>
      <c r="W68" s="94"/>
      <c r="Y68" s="93"/>
      <c r="Z68" s="35"/>
      <c r="AA68" s="36"/>
      <c r="AB68" s="36"/>
      <c r="AC68" s="36"/>
      <c r="AD68" s="36"/>
      <c r="AE68" s="38"/>
      <c r="AG68" s="26"/>
      <c r="AH68" s="46"/>
    </row>
    <row r="69" spans="1:34" ht="14.25">
      <c r="A69" s="66" t="s">
        <v>15</v>
      </c>
      <c r="B69" s="67"/>
      <c r="C69" s="67"/>
      <c r="D69" s="67"/>
      <c r="E69" s="67"/>
      <c r="F69" s="285" t="s">
        <v>93</v>
      </c>
      <c r="G69" s="409">
        <f>MAX(AG9:AG44)</f>
        <v>0</v>
      </c>
      <c r="H69" s="410"/>
      <c r="I69" s="3"/>
      <c r="J69" s="31"/>
      <c r="K69" s="179" t="s">
        <v>98</v>
      </c>
      <c r="L69" s="180"/>
      <c r="M69" s="123" t="s">
        <v>95</v>
      </c>
      <c r="N69" s="123"/>
      <c r="O69" s="124"/>
      <c r="P69" s="125" t="s">
        <v>101</v>
      </c>
      <c r="Q69" s="80"/>
      <c r="R69" s="134" t="s">
        <v>93</v>
      </c>
      <c r="S69" s="135">
        <f>(COUNTIF(AF9:AF44,"&lt;85")-(COUNTIF(AF9:AF44,"&lt;70")))</f>
        <v>0</v>
      </c>
      <c r="T69" s="111" t="s">
        <v>94</v>
      </c>
      <c r="U69" s="112" t="s">
        <v>92</v>
      </c>
      <c r="V69" s="156" t="e">
        <f>IF(S69=" "," ",100*S69/S71)</f>
        <v>#DIV/0!</v>
      </c>
      <c r="W69" s="94"/>
      <c r="Y69" s="17"/>
      <c r="Z69" s="35"/>
      <c r="AA69" s="36"/>
      <c r="AB69" s="36"/>
      <c r="AC69" s="36"/>
      <c r="AD69" s="36"/>
      <c r="AE69" s="37"/>
      <c r="AG69" s="26"/>
      <c r="AH69" s="46"/>
    </row>
    <row r="70" spans="1:34" ht="14.25">
      <c r="A70" s="66" t="s">
        <v>16</v>
      </c>
      <c r="B70" s="67"/>
      <c r="C70" s="67"/>
      <c r="D70" s="67"/>
      <c r="E70" s="67"/>
      <c r="F70" s="285" t="s">
        <v>93</v>
      </c>
      <c r="G70" s="392">
        <f>MIN(AG9:AG44)</f>
        <v>0</v>
      </c>
      <c r="H70" s="393"/>
      <c r="I70" s="3"/>
      <c r="J70" s="31"/>
      <c r="K70" s="179" t="s">
        <v>99</v>
      </c>
      <c r="L70" s="180"/>
      <c r="M70" s="123" t="s">
        <v>95</v>
      </c>
      <c r="N70" s="123"/>
      <c r="O70" s="124"/>
      <c r="P70" s="125" t="s">
        <v>100</v>
      </c>
      <c r="Q70" s="80"/>
      <c r="R70" s="134" t="s">
        <v>93</v>
      </c>
      <c r="S70" s="135">
        <f>(COUNTIF(AF9:AF44,"&lt;101")-(COUNTIF(AF9:AF44,"&lt;85")))</f>
        <v>0</v>
      </c>
      <c r="T70" s="111" t="s">
        <v>94</v>
      </c>
      <c r="U70" s="112" t="s">
        <v>92</v>
      </c>
      <c r="V70" s="156" t="e">
        <f>IF(S70=" "," ",100*S70/S71)</f>
        <v>#DIV/0!</v>
      </c>
      <c r="W70" s="94"/>
      <c r="Y70" s="17"/>
      <c r="Z70" s="143"/>
      <c r="AA70" s="138"/>
      <c r="AB70" s="138"/>
      <c r="AC70" s="138"/>
      <c r="AD70" s="138"/>
      <c r="AE70" s="37"/>
      <c r="AG70" s="26"/>
      <c r="AH70" s="46"/>
    </row>
    <row r="71" spans="1:34" ht="13.5">
      <c r="A71" s="68" t="s">
        <v>83</v>
      </c>
      <c r="B71" s="69"/>
      <c r="C71" s="69"/>
      <c r="D71" s="69"/>
      <c r="E71" s="69"/>
      <c r="F71" s="286" t="s">
        <v>93</v>
      </c>
      <c r="G71" s="394" t="e">
        <f>IF(AF46="0","0",ROUND(AVERAGE(AG9:AG44),0))</f>
        <v>#DIV/0!</v>
      </c>
      <c r="H71" s="395"/>
      <c r="I71" s="3"/>
      <c r="J71" s="31"/>
      <c r="K71" s="398" t="s">
        <v>29</v>
      </c>
      <c r="L71" s="399"/>
      <c r="M71" s="399"/>
      <c r="N71" s="399"/>
      <c r="O71" s="399"/>
      <c r="P71" s="399"/>
      <c r="Q71" s="399"/>
      <c r="R71" s="136" t="s">
        <v>93</v>
      </c>
      <c r="S71" s="147">
        <f>SUM(S66:S70)</f>
        <v>0</v>
      </c>
      <c r="T71" s="110" t="s">
        <v>94</v>
      </c>
      <c r="U71" s="137" t="s">
        <v>92</v>
      </c>
      <c r="V71" s="157" t="e">
        <f>SUM(V67:V70)</f>
        <v>#DIV/0!</v>
      </c>
      <c r="W71" s="95"/>
      <c r="Y71" s="43"/>
      <c r="Z71" s="144"/>
      <c r="AA71" s="145"/>
      <c r="AB71" s="145"/>
      <c r="AC71" s="145"/>
      <c r="AD71" s="145"/>
      <c r="AE71" s="146"/>
      <c r="AF71" s="45"/>
      <c r="AG71" s="26"/>
      <c r="AH71" s="46"/>
    </row>
    <row r="72" spans="1:34" ht="20.25" customHeight="1">
      <c r="A72" s="44"/>
      <c r="C72" s="43"/>
      <c r="D72" s="43"/>
      <c r="E72" s="43"/>
      <c r="F72" s="43"/>
      <c r="G72" s="43"/>
      <c r="H72" s="43"/>
      <c r="I72" s="43"/>
      <c r="J72" s="56"/>
      <c r="K72" s="32"/>
      <c r="L72" s="17"/>
      <c r="M72" s="19"/>
      <c r="N72" s="19"/>
      <c r="O72" s="56"/>
      <c r="P72" s="56"/>
      <c r="Q72" s="40"/>
      <c r="R72" s="56"/>
      <c r="S72" s="56"/>
      <c r="T72" s="56"/>
      <c r="U72" s="96"/>
      <c r="V72" s="43"/>
      <c r="W72" s="43"/>
      <c r="X72" s="43"/>
      <c r="Y72" s="43"/>
      <c r="Z72" s="43"/>
      <c r="AA72" s="43"/>
      <c r="AB72" s="43"/>
      <c r="AC72" s="45"/>
      <c r="AD72" s="45"/>
      <c r="AE72" s="45"/>
      <c r="AF72" s="45"/>
      <c r="AG72" s="26"/>
      <c r="AH72" s="46"/>
    </row>
    <row r="73" spans="1:34" ht="13.5" customHeight="1">
      <c r="A73" s="389" t="s">
        <v>30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0"/>
      <c r="L73" s="390"/>
      <c r="M73" s="390"/>
      <c r="N73" s="390"/>
      <c r="O73" s="390"/>
      <c r="P73" s="390"/>
      <c r="Q73" s="390"/>
      <c r="R73" s="390"/>
      <c r="S73" s="391"/>
      <c r="T73" s="377" t="s">
        <v>12</v>
      </c>
      <c r="U73" s="378"/>
      <c r="V73" s="378"/>
      <c r="W73" s="378"/>
      <c r="X73" s="378"/>
      <c r="Y73" s="378"/>
      <c r="Z73" s="378"/>
      <c r="AA73" s="379"/>
      <c r="AB73" s="377" t="s">
        <v>13</v>
      </c>
      <c r="AC73" s="378"/>
      <c r="AD73" s="378"/>
      <c r="AE73" s="378"/>
      <c r="AF73" s="378"/>
      <c r="AG73" s="379"/>
      <c r="AH73" s="6"/>
    </row>
    <row r="74" spans="1:34" ht="12.75" customHeight="1">
      <c r="A74" s="328" t="s">
        <v>165</v>
      </c>
      <c r="B74" s="329"/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  <c r="O74" s="329"/>
      <c r="P74" s="329"/>
      <c r="Q74" s="329"/>
      <c r="R74" s="329"/>
      <c r="S74" s="330"/>
      <c r="T74" s="380"/>
      <c r="U74" s="381"/>
      <c r="V74" s="381"/>
      <c r="W74" s="381"/>
      <c r="X74" s="381"/>
      <c r="Y74" s="381"/>
      <c r="Z74" s="381"/>
      <c r="AA74" s="382"/>
      <c r="AB74" s="49"/>
      <c r="AC74" s="47"/>
      <c r="AD74" s="47"/>
      <c r="AE74" s="47"/>
      <c r="AF74" s="47"/>
      <c r="AG74" s="50"/>
      <c r="AH74" s="6"/>
    </row>
    <row r="75" spans="1:34">
      <c r="A75" s="331"/>
      <c r="B75" s="332"/>
      <c r="C75" s="332"/>
      <c r="D75" s="332"/>
      <c r="E75" s="332"/>
      <c r="F75" s="332"/>
      <c r="G75" s="332"/>
      <c r="H75" s="332"/>
      <c r="I75" s="332"/>
      <c r="J75" s="332"/>
      <c r="K75" s="332"/>
      <c r="L75" s="332"/>
      <c r="M75" s="332"/>
      <c r="N75" s="332"/>
      <c r="O75" s="332"/>
      <c r="P75" s="332"/>
      <c r="Q75" s="332"/>
      <c r="R75" s="332"/>
      <c r="S75" s="333"/>
      <c r="T75" s="380"/>
      <c r="U75" s="381"/>
      <c r="V75" s="381"/>
      <c r="W75" s="381"/>
      <c r="X75" s="381"/>
      <c r="Y75" s="381"/>
      <c r="Z75" s="381"/>
      <c r="AA75" s="382"/>
      <c r="AB75" s="52"/>
      <c r="AC75" s="48"/>
      <c r="AD75" s="48"/>
      <c r="AE75" s="48"/>
      <c r="AF75" s="48"/>
      <c r="AG75" s="51"/>
      <c r="AH75" s="6"/>
    </row>
    <row r="76" spans="1:34">
      <c r="A76" s="331"/>
      <c r="B76" s="332"/>
      <c r="C76" s="332"/>
      <c r="D76" s="332"/>
      <c r="E76" s="332"/>
      <c r="F76" s="332"/>
      <c r="G76" s="332"/>
      <c r="H76" s="332"/>
      <c r="I76" s="332"/>
      <c r="J76" s="332"/>
      <c r="K76" s="332"/>
      <c r="L76" s="332"/>
      <c r="M76" s="332"/>
      <c r="N76" s="332"/>
      <c r="O76" s="332"/>
      <c r="P76" s="332"/>
      <c r="Q76" s="332"/>
      <c r="R76" s="332"/>
      <c r="S76" s="333"/>
      <c r="T76" s="380"/>
      <c r="U76" s="381"/>
      <c r="V76" s="381"/>
      <c r="W76" s="381"/>
      <c r="X76" s="381"/>
      <c r="Y76" s="381"/>
      <c r="Z76" s="381"/>
      <c r="AA76" s="382"/>
      <c r="AB76" s="52"/>
      <c r="AC76" s="48"/>
      <c r="AD76" s="48"/>
      <c r="AE76" s="48"/>
      <c r="AF76" s="48"/>
      <c r="AG76" s="51"/>
      <c r="AH76" s="6"/>
    </row>
    <row r="77" spans="1:34" ht="13.5" customHeight="1">
      <c r="A77" s="331"/>
      <c r="B77" s="332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3"/>
      <c r="T77" s="386">
        <f>Genel!D11</f>
        <v>0</v>
      </c>
      <c r="U77" s="387"/>
      <c r="V77" s="387"/>
      <c r="W77" s="387"/>
      <c r="X77" s="387"/>
      <c r="Y77" s="387"/>
      <c r="Z77" s="387"/>
      <c r="AA77" s="388"/>
      <c r="AB77" s="386">
        <f>Genel!D11</f>
        <v>0</v>
      </c>
      <c r="AC77" s="387"/>
      <c r="AD77" s="387"/>
      <c r="AE77" s="387"/>
      <c r="AF77" s="387"/>
      <c r="AG77" s="388"/>
      <c r="AH77" s="6"/>
    </row>
    <row r="78" spans="1:34">
      <c r="A78" s="331"/>
      <c r="B78" s="332"/>
      <c r="C78" s="332"/>
      <c r="D78" s="332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3"/>
      <c r="T78" s="368">
        <f>Genel!D12</f>
        <v>0</v>
      </c>
      <c r="U78" s="369"/>
      <c r="V78" s="369"/>
      <c r="W78" s="369"/>
      <c r="X78" s="369"/>
      <c r="Y78" s="369"/>
      <c r="Z78" s="369"/>
      <c r="AA78" s="370"/>
      <c r="AB78" s="368">
        <f>Genel!D10</f>
        <v>0</v>
      </c>
      <c r="AC78" s="369"/>
      <c r="AD78" s="369"/>
      <c r="AE78" s="369"/>
      <c r="AF78" s="369"/>
      <c r="AG78" s="370"/>
      <c r="AH78" s="6"/>
    </row>
    <row r="79" spans="1:34">
      <c r="A79" s="334"/>
      <c r="B79" s="335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5"/>
      <c r="R79" s="335"/>
      <c r="S79" s="336"/>
      <c r="T79" s="383">
        <f>Genel!D13</f>
        <v>0</v>
      </c>
      <c r="U79" s="384"/>
      <c r="V79" s="384"/>
      <c r="W79" s="384"/>
      <c r="X79" s="384"/>
      <c r="Y79" s="384"/>
      <c r="Z79" s="384"/>
      <c r="AA79" s="385"/>
      <c r="AB79" s="371" t="s">
        <v>14</v>
      </c>
      <c r="AC79" s="372"/>
      <c r="AD79" s="372"/>
      <c r="AE79" s="372"/>
      <c r="AF79" s="372"/>
      <c r="AG79" s="373"/>
      <c r="AH79" s="6"/>
    </row>
    <row r="80" spans="1:34" ht="9" customHeight="1">
      <c r="AH80" s="6"/>
    </row>
  </sheetData>
  <sheetProtection formatCells="0" formatColumns="0" formatRows="0" insertColumns="0" insertRows="0" insertHyperlinks="0" deleteColumns="0" deleteRows="0" sort="0" autoFilter="0" pivotTables="0"/>
  <mergeCells count="81">
    <mergeCell ref="A6:F6"/>
    <mergeCell ref="AF6:AG6"/>
    <mergeCell ref="A1:AH1"/>
    <mergeCell ref="D3:E3"/>
    <mergeCell ref="J3:L3"/>
    <mergeCell ref="N3:R3"/>
    <mergeCell ref="V3:X3"/>
    <mergeCell ref="A18:B18"/>
    <mergeCell ref="A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3:B43"/>
    <mergeCell ref="A44:B44"/>
    <mergeCell ref="A45:F45"/>
    <mergeCell ref="A46:F46"/>
    <mergeCell ref="A47:F47"/>
    <mergeCell ref="AF48:AF49"/>
    <mergeCell ref="AG48:AG49"/>
    <mergeCell ref="A49:F49"/>
    <mergeCell ref="A51:AG51"/>
    <mergeCell ref="G64:H64"/>
    <mergeCell ref="K64:V64"/>
    <mergeCell ref="Z64:AE64"/>
    <mergeCell ref="A48:F48"/>
    <mergeCell ref="K71:Q71"/>
    <mergeCell ref="G65:H65"/>
    <mergeCell ref="K65:R65"/>
    <mergeCell ref="S65:T65"/>
    <mergeCell ref="U65:V65"/>
    <mergeCell ref="G66:H66"/>
    <mergeCell ref="I66:J66"/>
    <mergeCell ref="G67:H67"/>
    <mergeCell ref="G68:H68"/>
    <mergeCell ref="G69:H69"/>
    <mergeCell ref="G70:H70"/>
    <mergeCell ref="G71:H71"/>
    <mergeCell ref="AB78:AG78"/>
    <mergeCell ref="T79:AA79"/>
    <mergeCell ref="AB79:AG79"/>
    <mergeCell ref="A73:S73"/>
    <mergeCell ref="T73:AA73"/>
    <mergeCell ref="AB73:AG73"/>
    <mergeCell ref="A74:S79"/>
    <mergeCell ref="T74:AA74"/>
    <mergeCell ref="T75:AA75"/>
    <mergeCell ref="T76:AA76"/>
    <mergeCell ref="T77:AA77"/>
    <mergeCell ref="AB77:AG77"/>
    <mergeCell ref="T78:AA78"/>
  </mergeCells>
  <dataValidations count="2">
    <dataValidation type="decimal" allowBlank="1" showInputMessage="1" showErrorMessage="1" errorTitle="Yanlış Değer Girişi" error="Puan değerinin üstünde bir not girdiniz." sqref="S9:AE44 G9:Q44">
      <formula1>0</formula1>
      <formula2>G$7</formula2>
    </dataValidation>
    <dataValidation type="decimal" allowBlank="1" showInputMessage="1" showErrorMessage="1" errorTitle="Değer fazlası ahatası" error="10'dan fazla bir değer girişi yaptınız." sqref="G7:AE7">
      <formula1>0</formula1>
      <formula2>50</formula2>
    </dataValidation>
  </dataValidations>
  <printOptions horizontalCentered="1"/>
  <pageMargins left="0.19685039370078741" right="7.874015748031496E-2" top="0.27559055118110237" bottom="0.19685039370078741" header="0.27559055118110237" footer="0.19685039370078741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16</vt:i4>
      </vt:variant>
      <vt:variant>
        <vt:lpstr>Adlandırılmış Aralıklar</vt:lpstr>
      </vt:variant>
      <vt:variant>
        <vt:i4>12</vt:i4>
      </vt:variant>
    </vt:vector>
  </HeadingPairs>
  <TitlesOfParts>
    <vt:vector size="28" baseType="lpstr">
      <vt:lpstr>Genel</vt:lpstr>
      <vt:lpstr>Konular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K</vt:lpstr>
      <vt:lpstr>L</vt:lpstr>
      <vt:lpstr>RAPOR</vt:lpstr>
      <vt:lpstr>---OOO---</vt:lpstr>
      <vt:lpstr>A!Yazdırma_Alanı</vt:lpstr>
      <vt:lpstr>B!Yazdırma_Alanı</vt:lpstr>
      <vt:lpstr>'C'!Yazdırma_Alanı</vt:lpstr>
      <vt:lpstr>D!Yazdırma_Alanı</vt:lpstr>
      <vt:lpstr>E!Yazdırma_Alanı</vt:lpstr>
      <vt:lpstr>F!Yazdırma_Alanı</vt:lpstr>
      <vt:lpstr>G!Yazdırma_Alanı</vt:lpstr>
      <vt:lpstr>H!Yazdırma_Alanı</vt:lpstr>
      <vt:lpstr>I!Yazdırma_Alanı</vt:lpstr>
      <vt:lpstr>J!Yazdırma_Alanı</vt:lpstr>
      <vt:lpstr>K!Yazdırma_Alanı</vt:lpstr>
      <vt:lpstr>L!Yazdırma_Alanı</vt:lpstr>
    </vt:vector>
  </TitlesOfParts>
  <Company>F_s_M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MESUT</cp:lastModifiedBy>
  <cp:lastPrinted>2013-12-15T13:43:21Z</cp:lastPrinted>
  <dcterms:created xsi:type="dcterms:W3CDTF">2011-08-18T07:49:04Z</dcterms:created>
  <dcterms:modified xsi:type="dcterms:W3CDTF">2014-02-27T21:00:05Z</dcterms:modified>
</cp:coreProperties>
</file>